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ul_Sidliste_REPROGEN\kros\dopolneni_prepravy_zasyp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Místní komunikace" sheetId="3" r:id="rId3"/>
    <sheet name="301 - Vodovod" sheetId="4" r:id="rId4"/>
    <sheet name="302 - Splašková kanalizace" sheetId="5" r:id="rId5"/>
    <sheet name="303 - Dešťová kanalizace" sheetId="6" r:id="rId6"/>
    <sheet name="304a - Vodovodní přípojky" sheetId="7" r:id="rId7"/>
    <sheet name="304b - Kanalizační splašk..." sheetId="8" r:id="rId8"/>
    <sheet name="304c - Kanalizační dešťov..." sheetId="9" r:id="rId9"/>
    <sheet name="401 - Veřejné osvětlení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'02 - Ostatní a vedlejší n...'!$C$122:$K$189</definedName>
    <definedName name="_xlnm.Print_Area" localSheetId="1">'02 - Ostatní a vedlejší n...'!$C$4:$J$39,'02 - Ostatní a vedlejší n...'!$C$50:$J$76,'02 - Ostatní a vedlejší n...'!$C$82:$J$104,'02 - Ostatní a vedlejší n...'!$C$110:$K$189</definedName>
    <definedName name="_xlnm.Print_Titles" localSheetId="1">'02 - Ostatní a vedlejší n...'!$122:$122</definedName>
    <definedName name="_xlnm._FilterDatabase" localSheetId="2" hidden="1">'101 - Místní komunikace'!$C$128:$K$654</definedName>
    <definedName name="_xlnm.Print_Area" localSheetId="2">'101 - Místní komunikace'!$C$4:$J$39,'101 - Místní komunikace'!$C$50:$J$76,'101 - Místní komunikace'!$C$82:$J$110,'101 - Místní komunikace'!$C$116:$K$654</definedName>
    <definedName name="_xlnm.Print_Titles" localSheetId="2">'101 - Místní komunikace'!$128:$128</definedName>
    <definedName name="_xlnm._FilterDatabase" localSheetId="3" hidden="1">'301 - Vodovod'!$C$121:$K$349</definedName>
    <definedName name="_xlnm.Print_Area" localSheetId="3">'301 - Vodovod'!$C$4:$J$39,'301 - Vodovod'!$C$50:$J$76,'301 - Vodovod'!$C$82:$J$103,'301 - Vodovod'!$C$109:$K$349</definedName>
    <definedName name="_xlnm.Print_Titles" localSheetId="3">'301 - Vodovod'!$121:$121</definedName>
    <definedName name="_xlnm._FilterDatabase" localSheetId="4" hidden="1">'302 - Splašková kanalizace'!$C$122:$K$296</definedName>
    <definedName name="_xlnm.Print_Area" localSheetId="4">'302 - Splašková kanalizace'!$C$4:$J$39,'302 - Splašková kanalizace'!$C$50:$J$76,'302 - Splašková kanalizace'!$C$82:$J$104,'302 - Splašková kanalizace'!$C$110:$K$296</definedName>
    <definedName name="_xlnm.Print_Titles" localSheetId="4">'302 - Splašková kanalizace'!$122:$122</definedName>
    <definedName name="_xlnm._FilterDatabase" localSheetId="5" hidden="1">'303 - Dešťová kanalizace'!$C$123:$K$346</definedName>
    <definedName name="_xlnm.Print_Area" localSheetId="5">'303 - Dešťová kanalizace'!$C$4:$J$39,'303 - Dešťová kanalizace'!$C$50:$J$76,'303 - Dešťová kanalizace'!$C$82:$J$105,'303 - Dešťová kanalizace'!$C$111:$K$346</definedName>
    <definedName name="_xlnm.Print_Titles" localSheetId="5">'303 - Dešťová kanalizace'!$123:$123</definedName>
    <definedName name="_xlnm._FilterDatabase" localSheetId="6" hidden="1">'304a - Vodovodní přípojky'!$C$124:$K$231</definedName>
    <definedName name="_xlnm.Print_Area" localSheetId="6">'304a - Vodovodní přípojky'!$C$4:$J$41,'304a - Vodovodní přípojky'!$C$50:$J$76,'304a - Vodovodní přípojky'!$C$82:$J$104,'304a - Vodovodní přípojky'!$C$110:$K$231</definedName>
    <definedName name="_xlnm.Print_Titles" localSheetId="6">'304a - Vodovodní přípojky'!$124:$124</definedName>
    <definedName name="_xlnm._FilterDatabase" localSheetId="7" hidden="1">'304b - Kanalizační splašk...'!$C$124:$K$203</definedName>
    <definedName name="_xlnm.Print_Area" localSheetId="7">'304b - Kanalizační splašk...'!$C$4:$J$41,'304b - Kanalizační splašk...'!$C$50:$J$76,'304b - Kanalizační splašk...'!$C$82:$J$104,'304b - Kanalizační splašk...'!$C$110:$K$203</definedName>
    <definedName name="_xlnm.Print_Titles" localSheetId="7">'304b - Kanalizační splašk...'!$124:$124</definedName>
    <definedName name="_xlnm._FilterDatabase" localSheetId="8" hidden="1">'304c - Kanalizační dešťov...'!$C$124:$K$216</definedName>
    <definedName name="_xlnm.Print_Area" localSheetId="8">'304c - Kanalizační dešťov...'!$C$4:$J$41,'304c - Kanalizační dešťov...'!$C$50:$J$76,'304c - Kanalizační dešťov...'!$C$82:$J$104,'304c - Kanalizační dešťov...'!$C$110:$K$216</definedName>
    <definedName name="_xlnm.Print_Titles" localSheetId="8">'304c - Kanalizační dešťov...'!$124:$124</definedName>
    <definedName name="_xlnm._FilterDatabase" localSheetId="9" hidden="1">'401 - Veřejné osvětlení'!$C$121:$K$243</definedName>
    <definedName name="_xlnm.Print_Area" localSheetId="9">'401 - Veřejné osvětlení'!$C$4:$J$39,'401 - Veřejné osvětlení'!$C$50:$J$76,'401 - Veřejné osvětlení'!$C$82:$J$103,'401 - Veřejné osvětlení'!$C$109:$K$243</definedName>
    <definedName name="_xlnm.Print_Titles" localSheetId="9">'401 - Veřejné osvětlení'!$121:$121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9" r="J39"/>
  <c r="J38"/>
  <c i="1" r="AY103"/>
  <c i="9" r="J37"/>
  <c i="1" r="AX103"/>
  <c i="9"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8"/>
  <c r="BH188"/>
  <c r="BG188"/>
  <c r="BF188"/>
  <c r="T188"/>
  <c r="T181"/>
  <c r="R188"/>
  <c r="R181"/>
  <c r="P188"/>
  <c r="P181"/>
  <c r="BI182"/>
  <c r="BH182"/>
  <c r="BG182"/>
  <c r="BF182"/>
  <c r="T182"/>
  <c r="R182"/>
  <c r="P182"/>
  <c r="BI179"/>
  <c r="BH179"/>
  <c r="BG179"/>
  <c r="BF179"/>
  <c r="T179"/>
  <c r="R179"/>
  <c r="P179"/>
  <c r="BI170"/>
  <c r="BH170"/>
  <c r="BG170"/>
  <c r="BF170"/>
  <c r="T170"/>
  <c r="R170"/>
  <c r="P17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8" r="J39"/>
  <c r="J38"/>
  <c i="1" r="AY102"/>
  <c i="8" r="J37"/>
  <c i="1" r="AX102"/>
  <c i="8"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68"/>
  <c r="BH168"/>
  <c r="BG168"/>
  <c r="BF168"/>
  <c r="T168"/>
  <c r="R168"/>
  <c r="P168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122"/>
  <c r="J19"/>
  <c r="J14"/>
  <c r="J91"/>
  <c r="E7"/>
  <c r="E113"/>
  <c i="7" r="J39"/>
  <c r="J38"/>
  <c i="1" r="AY101"/>
  <c i="7" r="J37"/>
  <c i="1" r="AX101"/>
  <c i="7" r="BI231"/>
  <c r="BH231"/>
  <c r="BG231"/>
  <c r="BF231"/>
  <c r="T231"/>
  <c r="T230"/>
  <c r="R231"/>
  <c r="R230"/>
  <c r="P231"/>
  <c r="P230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113"/>
  <c i="6" r="J37"/>
  <c r="J36"/>
  <c i="1" r="AY99"/>
  <c i="6" r="J35"/>
  <c i="1" r="AX99"/>
  <c i="6" r="BI346"/>
  <c r="BH346"/>
  <c r="BG346"/>
  <c r="BF346"/>
  <c r="T346"/>
  <c r="T345"/>
  <c r="R346"/>
  <c r="R345"/>
  <c r="P346"/>
  <c r="P345"/>
  <c r="BI340"/>
  <c r="BH340"/>
  <c r="BG340"/>
  <c r="BF340"/>
  <c r="T340"/>
  <c r="R340"/>
  <c r="P340"/>
  <c r="BI334"/>
  <c r="BH334"/>
  <c r="BG334"/>
  <c r="BF334"/>
  <c r="T334"/>
  <c r="R334"/>
  <c r="P334"/>
  <c r="BI328"/>
  <c r="BH328"/>
  <c r="BG328"/>
  <c r="BF328"/>
  <c r="T328"/>
  <c r="R328"/>
  <c r="P328"/>
  <c r="BI323"/>
  <c r="BH323"/>
  <c r="BG323"/>
  <c r="BF323"/>
  <c r="T323"/>
  <c r="R323"/>
  <c r="P323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8"/>
  <c r="BH208"/>
  <c r="BG208"/>
  <c r="BF208"/>
  <c r="T208"/>
  <c r="R208"/>
  <c r="P208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T194"/>
  <c r="R195"/>
  <c r="R194"/>
  <c r="P195"/>
  <c r="P194"/>
  <c r="BI192"/>
  <c r="BH192"/>
  <c r="BG192"/>
  <c r="BF192"/>
  <c r="T192"/>
  <c r="R192"/>
  <c r="P192"/>
  <c r="BI181"/>
  <c r="BH181"/>
  <c r="BG181"/>
  <c r="BF181"/>
  <c r="T181"/>
  <c r="R181"/>
  <c r="P181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5" r="J37"/>
  <c r="J36"/>
  <c i="1" r="AY98"/>
  <c i="5" r="J35"/>
  <c i="1" r="AX98"/>
  <c i="5"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1"/>
  <c r="BH171"/>
  <c r="BG171"/>
  <c r="BF171"/>
  <c r="T171"/>
  <c r="R171"/>
  <c r="P17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29"/>
  <c r="BH129"/>
  <c r="BG129"/>
  <c r="BF129"/>
  <c r="T129"/>
  <c r="R129"/>
  <c r="P129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92"/>
  <c r="J17"/>
  <c r="J12"/>
  <c r="J89"/>
  <c r="E7"/>
  <c r="E113"/>
  <c i="4" r="J37"/>
  <c r="J36"/>
  <c i="1" r="AY97"/>
  <c i="4" r="J35"/>
  <c i="1" r="AX97"/>
  <c i="4" r="BI349"/>
  <c r="BH349"/>
  <c r="BG349"/>
  <c r="BF349"/>
  <c r="T349"/>
  <c r="T348"/>
  <c r="R349"/>
  <c r="R348"/>
  <c r="P349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3"/>
  <c r="BH283"/>
  <c r="BG283"/>
  <c r="BF283"/>
  <c r="T283"/>
  <c r="R283"/>
  <c r="P283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2"/>
  <c r="BH182"/>
  <c r="BG182"/>
  <c r="BF182"/>
  <c r="T182"/>
  <c r="R182"/>
  <c r="P182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28"/>
  <c r="BH128"/>
  <c r="BG128"/>
  <c r="BF128"/>
  <c r="T128"/>
  <c r="R128"/>
  <c r="P128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3" r="J37"/>
  <c r="J36"/>
  <c i="1" r="AY96"/>
  <c i="3" r="J35"/>
  <c i="1" r="AX96"/>
  <c i="3" r="BI652"/>
  <c r="BH652"/>
  <c r="BG652"/>
  <c r="BF652"/>
  <c r="T652"/>
  <c r="T651"/>
  <c r="T650"/>
  <c r="R652"/>
  <c r="R651"/>
  <c r="R650"/>
  <c r="P652"/>
  <c r="P651"/>
  <c r="P650"/>
  <c r="BI643"/>
  <c r="BH643"/>
  <c r="BG643"/>
  <c r="BF643"/>
  <c r="T643"/>
  <c r="T634"/>
  <c r="R643"/>
  <c r="R634"/>
  <c r="P643"/>
  <c r="P634"/>
  <c r="BI636"/>
  <c r="BH636"/>
  <c r="BG636"/>
  <c r="BF636"/>
  <c r="T636"/>
  <c r="R636"/>
  <c r="P636"/>
  <c r="BI635"/>
  <c r="BH635"/>
  <c r="BG635"/>
  <c r="BF635"/>
  <c r="T635"/>
  <c r="R635"/>
  <c r="P635"/>
  <c r="BI632"/>
  <c r="BH632"/>
  <c r="BG632"/>
  <c r="BF632"/>
  <c r="T632"/>
  <c r="R632"/>
  <c r="P632"/>
  <c r="BI630"/>
  <c r="BH630"/>
  <c r="BG630"/>
  <c r="BF630"/>
  <c r="T630"/>
  <c r="R630"/>
  <c r="P630"/>
  <c r="BI623"/>
  <c r="BH623"/>
  <c r="BG623"/>
  <c r="BF623"/>
  <c r="T623"/>
  <c r="R623"/>
  <c r="P623"/>
  <c r="BI614"/>
  <c r="BH614"/>
  <c r="BG614"/>
  <c r="BF614"/>
  <c r="T614"/>
  <c r="R614"/>
  <c r="P614"/>
  <c r="BI611"/>
  <c r="BH611"/>
  <c r="BG611"/>
  <c r="BF611"/>
  <c r="T611"/>
  <c r="R611"/>
  <c r="P611"/>
  <c r="BI602"/>
  <c r="BH602"/>
  <c r="BG602"/>
  <c r="BF602"/>
  <c r="T602"/>
  <c r="R602"/>
  <c r="P602"/>
  <c r="BI593"/>
  <c r="BH593"/>
  <c r="BG593"/>
  <c r="BF593"/>
  <c r="T593"/>
  <c r="R593"/>
  <c r="P593"/>
  <c r="BI586"/>
  <c r="BH586"/>
  <c r="BG586"/>
  <c r="BF586"/>
  <c r="T586"/>
  <c r="R586"/>
  <c r="P586"/>
  <c r="BI579"/>
  <c r="BH579"/>
  <c r="BG579"/>
  <c r="BF579"/>
  <c r="T579"/>
  <c r="R579"/>
  <c r="P579"/>
  <c r="BI568"/>
  <c r="BH568"/>
  <c r="BG568"/>
  <c r="BF568"/>
  <c r="T568"/>
  <c r="R568"/>
  <c r="P568"/>
  <c r="BI558"/>
  <c r="BH558"/>
  <c r="BG558"/>
  <c r="BF558"/>
  <c r="T558"/>
  <c r="R558"/>
  <c r="P558"/>
  <c r="BI553"/>
  <c r="BH553"/>
  <c r="BG553"/>
  <c r="BF553"/>
  <c r="T553"/>
  <c r="R553"/>
  <c r="P553"/>
  <c r="BI551"/>
  <c r="BH551"/>
  <c r="BG551"/>
  <c r="BF551"/>
  <c r="T551"/>
  <c r="R551"/>
  <c r="P551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7"/>
  <c r="BH467"/>
  <c r="BG467"/>
  <c r="BF467"/>
  <c r="T467"/>
  <c r="R467"/>
  <c r="P467"/>
  <c r="BI465"/>
  <c r="BH465"/>
  <c r="BG465"/>
  <c r="BF465"/>
  <c r="T465"/>
  <c r="R465"/>
  <c r="P465"/>
  <c r="BI461"/>
  <c r="BH461"/>
  <c r="BG461"/>
  <c r="BF461"/>
  <c r="T461"/>
  <c r="R461"/>
  <c r="P461"/>
  <c r="BI458"/>
  <c r="BH458"/>
  <c r="BG458"/>
  <c r="BF458"/>
  <c r="T458"/>
  <c r="R458"/>
  <c r="P458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7"/>
  <c r="BH447"/>
  <c r="BG447"/>
  <c r="BF447"/>
  <c r="T447"/>
  <c r="R447"/>
  <c r="P447"/>
  <c r="BI445"/>
  <c r="BH445"/>
  <c r="BG445"/>
  <c r="BF445"/>
  <c r="T445"/>
  <c r="R445"/>
  <c r="P445"/>
  <c r="BI442"/>
  <c r="BH442"/>
  <c r="BG442"/>
  <c r="BF442"/>
  <c r="T442"/>
  <c r="T441"/>
  <c r="R442"/>
  <c r="R441"/>
  <c r="P442"/>
  <c r="P441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8"/>
  <c r="BH428"/>
  <c r="BG428"/>
  <c r="BF428"/>
  <c r="T428"/>
  <c r="R428"/>
  <c r="P428"/>
  <c r="BI423"/>
  <c r="BH423"/>
  <c r="BG423"/>
  <c r="BF423"/>
  <c r="T423"/>
  <c r="R423"/>
  <c r="P423"/>
  <c r="BI421"/>
  <c r="BH421"/>
  <c r="BG421"/>
  <c r="BF421"/>
  <c r="T421"/>
  <c r="R421"/>
  <c r="P421"/>
  <c r="BI415"/>
  <c r="BH415"/>
  <c r="BG415"/>
  <c r="BF415"/>
  <c r="T415"/>
  <c r="R415"/>
  <c r="P415"/>
  <c r="BI408"/>
  <c r="BH408"/>
  <c r="BG408"/>
  <c r="BF408"/>
  <c r="T408"/>
  <c r="R408"/>
  <c r="P408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1"/>
  <c r="BH391"/>
  <c r="BG391"/>
  <c r="BF391"/>
  <c r="T391"/>
  <c r="R391"/>
  <c r="P391"/>
  <c r="BI386"/>
  <c r="BH386"/>
  <c r="BG386"/>
  <c r="BF386"/>
  <c r="T386"/>
  <c r="R386"/>
  <c r="P386"/>
  <c r="BI380"/>
  <c r="BH380"/>
  <c r="BG380"/>
  <c r="BF380"/>
  <c r="T380"/>
  <c r="R380"/>
  <c r="P380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T345"/>
  <c r="R346"/>
  <c r="R345"/>
  <c r="P346"/>
  <c r="P345"/>
  <c r="BI342"/>
  <c r="BH342"/>
  <c r="BG342"/>
  <c r="BF342"/>
  <c r="T342"/>
  <c r="R342"/>
  <c r="P342"/>
  <c r="BI339"/>
  <c r="BH339"/>
  <c r="BG339"/>
  <c r="BF339"/>
  <c r="T339"/>
  <c r="R339"/>
  <c r="P339"/>
  <c r="BI331"/>
  <c r="BH331"/>
  <c r="BG331"/>
  <c r="BF331"/>
  <c r="T331"/>
  <c r="R331"/>
  <c r="P331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2"/>
  <c r="BH282"/>
  <c r="BG282"/>
  <c r="BF282"/>
  <c r="T282"/>
  <c r="R282"/>
  <c r="P282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119"/>
  <c i="2" r="J124"/>
  <c r="J37"/>
  <c r="J36"/>
  <c i="1" r="AY95"/>
  <c i="2" r="J35"/>
  <c i="1" r="AX95"/>
  <c i="2" r="BI188"/>
  <c r="BH188"/>
  <c r="BG188"/>
  <c r="BF188"/>
  <c r="T188"/>
  <c r="T187"/>
  <c r="R188"/>
  <c r="R187"/>
  <c r="P188"/>
  <c r="P187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J97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J188"/>
  <c r="J185"/>
  <c r="J164"/>
  <c r="J161"/>
  <c r="J153"/>
  <c r="J146"/>
  <c r="BK138"/>
  <c r="BK134"/>
  <c r="J130"/>
  <c r="BK177"/>
  <c r="BK173"/>
  <c r="J169"/>
  <c r="J158"/>
  <c i="1" r="AS100"/>
  <c i="3" r="J611"/>
  <c r="BK593"/>
  <c r="J579"/>
  <c r="BK553"/>
  <c r="BK545"/>
  <c r="BK532"/>
  <c r="J530"/>
  <c r="BK524"/>
  <c r="J518"/>
  <c r="J508"/>
  <c r="J502"/>
  <c r="J495"/>
  <c r="J487"/>
  <c r="J485"/>
  <c r="BK475"/>
  <c r="BK467"/>
  <c r="BK461"/>
  <c r="BK453"/>
  <c r="J447"/>
  <c r="BK442"/>
  <c r="J438"/>
  <c r="J428"/>
  <c r="BK415"/>
  <c r="BK400"/>
  <c r="J396"/>
  <c r="J394"/>
  <c r="J374"/>
  <c r="J364"/>
  <c r="J357"/>
  <c r="BK349"/>
  <c r="BK327"/>
  <c r="BK321"/>
  <c r="J312"/>
  <c r="BK305"/>
  <c r="J305"/>
  <c r="BK297"/>
  <c r="J282"/>
  <c r="J270"/>
  <c r="J257"/>
  <c r="BK252"/>
  <c r="BK240"/>
  <c r="J236"/>
  <c r="BK230"/>
  <c r="J226"/>
  <c r="J211"/>
  <c r="J209"/>
  <c r="BK199"/>
  <c r="BK193"/>
  <c r="BK187"/>
  <c r="BK184"/>
  <c r="BK174"/>
  <c r="BK162"/>
  <c r="BK160"/>
  <c r="BK150"/>
  <c r="J142"/>
  <c r="J140"/>
  <c r="J138"/>
  <c r="BK132"/>
  <c r="J652"/>
  <c r="J643"/>
  <c r="BK635"/>
  <c r="BK630"/>
  <c r="J614"/>
  <c r="J593"/>
  <c r="J586"/>
  <c r="BK558"/>
  <c r="J553"/>
  <c r="J547"/>
  <c r="BK535"/>
  <c r="BK530"/>
  <c r="J526"/>
  <c r="BK520"/>
  <c r="J513"/>
  <c r="BK506"/>
  <c r="BK504"/>
  <c r="BK498"/>
  <c r="BK495"/>
  <c r="BK491"/>
  <c r="J489"/>
  <c r="J483"/>
  <c r="BK481"/>
  <c r="BK477"/>
  <c r="J475"/>
  <c r="BK471"/>
  <c r="J465"/>
  <c r="J456"/>
  <c r="BK447"/>
  <c r="BK438"/>
  <c r="J435"/>
  <c r="BK423"/>
  <c r="J421"/>
  <c r="BK402"/>
  <c r="BK396"/>
  <c r="J391"/>
  <c r="BK380"/>
  <c r="BK374"/>
  <c r="BK364"/>
  <c r="BK354"/>
  <c r="J349"/>
  <c r="J346"/>
  <c r="J342"/>
  <c r="J339"/>
  <c r="J327"/>
  <c r="BK323"/>
  <c r="BK319"/>
  <c r="BK312"/>
  <c r="J309"/>
  <c r="J303"/>
  <c r="J297"/>
  <c r="BK293"/>
  <c r="J291"/>
  <c r="BK264"/>
  <c r="BK260"/>
  <c r="J252"/>
  <c r="BK238"/>
  <c r="BK236"/>
  <c r="BK232"/>
  <c r="BK226"/>
  <c r="BK220"/>
  <c r="BK215"/>
  <c r="BK209"/>
  <c r="BK201"/>
  <c r="J193"/>
  <c r="J184"/>
  <c r="BK176"/>
  <c r="BK167"/>
  <c r="BK164"/>
  <c r="J160"/>
  <c r="BK154"/>
  <c r="J150"/>
  <c r="BK144"/>
  <c r="BK136"/>
  <c r="BK134"/>
  <c r="J132"/>
  <c i="4" r="BK343"/>
  <c r="J335"/>
  <c r="J328"/>
  <c r="BK319"/>
  <c r="BK313"/>
  <c r="BK311"/>
  <c r="J307"/>
  <c r="J301"/>
  <c r="J297"/>
  <c r="BK293"/>
  <c r="BK291"/>
  <c r="BK287"/>
  <c r="J278"/>
  <c r="J268"/>
  <c r="J264"/>
  <c r="BK256"/>
  <c r="BK252"/>
  <c r="J245"/>
  <c r="BK241"/>
  <c r="J237"/>
  <c r="BK235"/>
  <c r="J231"/>
  <c r="BK222"/>
  <c r="J216"/>
  <c r="BK212"/>
  <c r="J206"/>
  <c r="BK204"/>
  <c r="BK199"/>
  <c r="BK192"/>
  <c r="J172"/>
  <c r="BK167"/>
  <c r="J158"/>
  <c r="J153"/>
  <c r="J149"/>
  <c r="BK143"/>
  <c r="BK137"/>
  <c r="BK128"/>
  <c r="BK349"/>
  <c r="J343"/>
  <c r="BK335"/>
  <c r="BK328"/>
  <c r="J319"/>
  <c r="J315"/>
  <c r="J311"/>
  <c r="BK307"/>
  <c r="BK301"/>
  <c r="BK297"/>
  <c r="J293"/>
  <c r="J289"/>
  <c r="J283"/>
  <c r="J276"/>
  <c r="J274"/>
  <c r="J272"/>
  <c r="BK268"/>
  <c r="BK264"/>
  <c r="J256"/>
  <c r="J252"/>
  <c r="BK243"/>
  <c r="BK239"/>
  <c r="J235"/>
  <c r="BK233"/>
  <c r="BK227"/>
  <c r="BK220"/>
  <c r="J212"/>
  <c r="J209"/>
  <c r="BK153"/>
  <c r="J145"/>
  <c r="J140"/>
  <c r="BK135"/>
  <c r="BK125"/>
  <c i="5" r="J293"/>
  <c r="BK283"/>
  <c r="BK277"/>
  <c r="BK267"/>
  <c r="J263"/>
  <c r="BK259"/>
  <c r="BK253"/>
  <c r="BK247"/>
  <c r="BK244"/>
  <c r="BK242"/>
  <c r="BK240"/>
  <c r="BK238"/>
  <c r="J232"/>
  <c r="J228"/>
  <c r="J220"/>
  <c r="BK211"/>
  <c r="J208"/>
  <c r="BK203"/>
  <c r="J197"/>
  <c r="J183"/>
  <c r="J171"/>
  <c r="BK156"/>
  <c r="J150"/>
  <c r="J142"/>
  <c r="BK138"/>
  <c r="J129"/>
  <c r="BK296"/>
  <c r="J288"/>
  <c r="J280"/>
  <c r="J272"/>
  <c r="J267"/>
  <c r="BK263"/>
  <c r="J259"/>
  <c r="J251"/>
  <c r="J238"/>
  <c r="J234"/>
  <c r="BK232"/>
  <c r="BK228"/>
  <c r="BK220"/>
  <c r="BK208"/>
  <c r="J203"/>
  <c r="J199"/>
  <c r="BK192"/>
  <c r="J186"/>
  <c r="BK171"/>
  <c r="J156"/>
  <c r="BK150"/>
  <c r="BK142"/>
  <c r="J138"/>
  <c r="BK129"/>
  <c i="6" r="BK340"/>
  <c r="J334"/>
  <c r="BK323"/>
  <c r="BK318"/>
  <c r="BK308"/>
  <c r="J303"/>
  <c r="J299"/>
  <c r="BK293"/>
  <c r="BK289"/>
  <c r="J287"/>
  <c r="J278"/>
  <c r="BK273"/>
  <c r="BK269"/>
  <c r="BK265"/>
  <c r="J260"/>
  <c r="BK256"/>
  <c r="J250"/>
  <c r="BK244"/>
  <c r="J240"/>
  <c r="BK232"/>
  <c r="J222"/>
  <c r="J218"/>
  <c r="BK214"/>
  <c r="BK201"/>
  <c r="J195"/>
  <c r="BK181"/>
  <c r="J160"/>
  <c r="J151"/>
  <c r="J146"/>
  <c r="J140"/>
  <c r="J133"/>
  <c r="BK127"/>
  <c r="BK328"/>
  <c r="J318"/>
  <c r="J315"/>
  <c r="J308"/>
  <c r="BK303"/>
  <c r="BK299"/>
  <c r="BK295"/>
  <c r="BK291"/>
  <c r="BK287"/>
  <c r="BK281"/>
  <c r="BK278"/>
  <c r="J273"/>
  <c r="J269"/>
  <c r="J265"/>
  <c r="BK260"/>
  <c r="J256"/>
  <c r="BK250"/>
  <c r="J244"/>
  <c r="J232"/>
  <c r="BK224"/>
  <c r="BK218"/>
  <c r="J214"/>
  <c r="BK208"/>
  <c r="BK198"/>
  <c r="BK192"/>
  <c r="BK165"/>
  <c r="BK160"/>
  <c r="J148"/>
  <c r="BK144"/>
  <c r="J144"/>
  <c r="BK140"/>
  <c r="BK133"/>
  <c r="J127"/>
  <c i="7" r="BK226"/>
  <c r="J222"/>
  <c r="BK218"/>
  <c r="BK214"/>
  <c r="J210"/>
  <c r="J204"/>
  <c r="J198"/>
  <c r="BK191"/>
  <c r="BK186"/>
  <c r="BK180"/>
  <c r="BK173"/>
  <c r="J159"/>
  <c r="BK154"/>
  <c r="J146"/>
  <c r="BK141"/>
  <c r="BK131"/>
  <c r="BK128"/>
  <c r="BK224"/>
  <c r="J220"/>
  <c r="J216"/>
  <c r="J212"/>
  <c r="BK207"/>
  <c r="J202"/>
  <c r="BK194"/>
  <c r="J189"/>
  <c r="J184"/>
  <c r="BK176"/>
  <c r="BK159"/>
  <c r="J154"/>
  <c r="BK146"/>
  <c r="J141"/>
  <c r="J135"/>
  <c r="J128"/>
  <c i="8" r="J200"/>
  <c r="J197"/>
  <c r="J191"/>
  <c r="J186"/>
  <c r="J178"/>
  <c r="J168"/>
  <c r="J157"/>
  <c r="J151"/>
  <c r="BK143"/>
  <c r="J138"/>
  <c r="BK135"/>
  <c r="J131"/>
  <c r="J128"/>
  <c r="BK200"/>
  <c r="BK195"/>
  <c r="J188"/>
  <c r="BK186"/>
  <c r="BK178"/>
  <c r="BK168"/>
  <c r="BK157"/>
  <c r="J146"/>
  <c r="BK141"/>
  <c r="BK138"/>
  <c r="BK131"/>
  <c i="9" r="BK213"/>
  <c r="J208"/>
  <c r="BK199"/>
  <c r="J194"/>
  <c r="J182"/>
  <c r="J170"/>
  <c r="J157"/>
  <c r="J151"/>
  <c r="J143"/>
  <c r="J138"/>
  <c r="J131"/>
  <c r="J216"/>
  <c r="J210"/>
  <c r="BK204"/>
  <c r="J201"/>
  <c r="J196"/>
  <c r="BK188"/>
  <c r="J179"/>
  <c r="J159"/>
  <c r="BK154"/>
  <c r="J146"/>
  <c r="J141"/>
  <c r="BK131"/>
  <c r="J128"/>
  <c i="10" r="J238"/>
  <c r="J233"/>
  <c r="J225"/>
  <c r="J219"/>
  <c r="BK211"/>
  <c r="J206"/>
  <c r="J202"/>
  <c r="J199"/>
  <c r="J190"/>
  <c r="J185"/>
  <c r="J180"/>
  <c r="BK176"/>
  <c r="J174"/>
  <c r="BK170"/>
  <c r="BK166"/>
  <c r="BK162"/>
  <c r="BK158"/>
  <c r="J154"/>
  <c r="J145"/>
  <c r="J139"/>
  <c r="BK135"/>
  <c r="BK131"/>
  <c r="J127"/>
  <c r="BK225"/>
  <c r="BK219"/>
  <c r="BK213"/>
  <c r="J209"/>
  <c r="BK204"/>
  <c r="BK199"/>
  <c r="BK190"/>
  <c r="BK185"/>
  <c r="J178"/>
  <c r="BK174"/>
  <c r="J170"/>
  <c r="J166"/>
  <c r="J162"/>
  <c r="J158"/>
  <c r="BK154"/>
  <c r="J149"/>
  <c r="BK145"/>
  <c r="J141"/>
  <c r="J135"/>
  <c r="J131"/>
  <c r="BK127"/>
  <c i="2" r="BK188"/>
  <c r="BK185"/>
  <c r="BK180"/>
  <c r="J180"/>
  <c r="BK161"/>
  <c r="BK158"/>
  <c r="BK149"/>
  <c r="BK146"/>
  <c r="BK142"/>
  <c r="J142"/>
  <c r="J138"/>
  <c r="J134"/>
  <c r="BK130"/>
  <c r="BK127"/>
  <c r="J127"/>
  <c r="J177"/>
  <c r="J173"/>
  <c r="BK169"/>
  <c r="BK164"/>
  <c r="BK153"/>
  <c r="J149"/>
  <c i="3" r="BK636"/>
  <c r="J635"/>
  <c r="BK632"/>
  <c r="J630"/>
  <c r="BK623"/>
  <c r="BK614"/>
  <c r="BK602"/>
  <c r="J602"/>
  <c r="BK579"/>
  <c r="BK568"/>
  <c r="BK551"/>
  <c r="J551"/>
  <c r="BK543"/>
  <c r="J543"/>
  <c r="BK538"/>
  <c r="BK528"/>
  <c r="BK526"/>
  <c r="BK522"/>
  <c r="BK513"/>
  <c r="BK508"/>
  <c r="J506"/>
  <c r="BK500"/>
  <c r="J500"/>
  <c r="J493"/>
  <c r="J491"/>
  <c r="BK485"/>
  <c r="J481"/>
  <c r="BK479"/>
  <c r="BK473"/>
  <c r="J471"/>
  <c r="BK465"/>
  <c r="J461"/>
  <c r="BK456"/>
  <c r="J453"/>
  <c r="J451"/>
  <c r="BK445"/>
  <c r="J445"/>
  <c r="J442"/>
  <c r="BK431"/>
  <c r="J431"/>
  <c r="BK421"/>
  <c r="J415"/>
  <c r="J408"/>
  <c r="J400"/>
  <c r="BK398"/>
  <c r="BK394"/>
  <c r="BK391"/>
  <c r="BK386"/>
  <c r="BK369"/>
  <c r="BK359"/>
  <c r="J359"/>
  <c r="BK351"/>
  <c r="BK342"/>
  <c r="J331"/>
  <c r="J325"/>
  <c r="J323"/>
  <c r="BK314"/>
  <c r="BK309"/>
  <c r="J307"/>
  <c r="BK303"/>
  <c r="BK301"/>
  <c r="J295"/>
  <c r="J293"/>
  <c r="BK270"/>
  <c r="J260"/>
  <c r="BK257"/>
  <c r="BK255"/>
  <c r="BK243"/>
  <c r="J243"/>
  <c r="BK234"/>
  <c r="J232"/>
  <c r="J230"/>
  <c r="J228"/>
  <c r="J220"/>
  <c r="J215"/>
  <c r="J205"/>
  <c r="J199"/>
  <c r="J190"/>
  <c r="J187"/>
  <c r="BK179"/>
  <c r="J167"/>
  <c r="J162"/>
  <c r="BK157"/>
  <c r="J146"/>
  <c r="BK140"/>
  <c r="BK138"/>
  <c r="J136"/>
  <c r="BK652"/>
  <c r="BK643"/>
  <c r="J636"/>
  <c r="J632"/>
  <c r="J623"/>
  <c r="BK611"/>
  <c r="BK586"/>
  <c r="J568"/>
  <c r="J558"/>
  <c r="BK547"/>
  <c r="J545"/>
  <c r="J538"/>
  <c r="J535"/>
  <c r="J532"/>
  <c r="J528"/>
  <c r="J524"/>
  <c r="J522"/>
  <c r="J520"/>
  <c r="BK518"/>
  <c r="BK511"/>
  <c r="J511"/>
  <c r="J504"/>
  <c r="BK502"/>
  <c r="J498"/>
  <c r="BK493"/>
  <c r="BK489"/>
  <c r="BK487"/>
  <c r="BK483"/>
  <c r="J479"/>
  <c r="J477"/>
  <c r="J473"/>
  <c r="J467"/>
  <c r="BK458"/>
  <c r="J458"/>
  <c r="BK451"/>
  <c r="BK435"/>
  <c r="BK428"/>
  <c r="J423"/>
  <c r="BK408"/>
  <c r="J402"/>
  <c r="J398"/>
  <c r="J386"/>
  <c r="J380"/>
  <c r="J369"/>
  <c r="BK357"/>
  <c r="J354"/>
  <c r="J351"/>
  <c r="BK346"/>
  <c r="BK339"/>
  <c r="BK331"/>
  <c r="BK325"/>
  <c r="J321"/>
  <c r="J319"/>
  <c r="J314"/>
  <c r="BK307"/>
  <c r="J301"/>
  <c r="BK295"/>
  <c r="BK291"/>
  <c r="BK282"/>
  <c r="J264"/>
  <c r="J255"/>
  <c r="J240"/>
  <c r="J238"/>
  <c r="J234"/>
  <c r="BK228"/>
  <c r="BK224"/>
  <c r="J224"/>
  <c r="BK211"/>
  <c r="BK205"/>
  <c r="J201"/>
  <c r="BK190"/>
  <c r="J179"/>
  <c r="J176"/>
  <c r="J174"/>
  <c r="J164"/>
  <c r="J157"/>
  <c r="J154"/>
  <c r="BK146"/>
  <c r="J144"/>
  <c r="BK142"/>
  <c r="J134"/>
  <c i="4" r="BK338"/>
  <c r="BK332"/>
  <c r="J322"/>
  <c r="J317"/>
  <c r="BK315"/>
  <c r="J309"/>
  <c r="BK305"/>
  <c r="BK299"/>
  <c r="BK295"/>
  <c r="BK289"/>
  <c r="BK283"/>
  <c r="BK270"/>
  <c r="BK266"/>
  <c r="BK262"/>
  <c r="BK254"/>
  <c r="J250"/>
  <c r="J243"/>
  <c r="J239"/>
  <c r="J233"/>
  <c r="J227"/>
  <c r="J220"/>
  <c r="BK209"/>
  <c r="BK201"/>
  <c r="J195"/>
  <c r="BK182"/>
  <c r="J170"/>
  <c r="J164"/>
  <c r="BK155"/>
  <c r="J151"/>
  <c r="BK145"/>
  <c r="BK140"/>
  <c r="J135"/>
  <c r="J125"/>
  <c r="J349"/>
  <c r="J338"/>
  <c r="J332"/>
  <c r="BK322"/>
  <c r="BK317"/>
  <c r="J313"/>
  <c r="BK309"/>
  <c r="J305"/>
  <c r="J299"/>
  <c r="J295"/>
  <c r="J291"/>
  <c r="J287"/>
  <c r="BK278"/>
  <c r="BK276"/>
  <c r="BK274"/>
  <c r="BK272"/>
  <c r="J270"/>
  <c r="J266"/>
  <c r="J262"/>
  <c r="J254"/>
  <c r="BK250"/>
  <c r="BK245"/>
  <c r="J241"/>
  <c r="BK237"/>
  <c r="BK231"/>
  <c r="J222"/>
  <c r="BK216"/>
  <c r="BK206"/>
  <c r="J204"/>
  <c r="J201"/>
  <c r="J199"/>
  <c r="BK195"/>
  <c r="J192"/>
  <c r="J182"/>
  <c r="BK172"/>
  <c r="BK170"/>
  <c r="J167"/>
  <c r="BK164"/>
  <c r="BK158"/>
  <c r="J155"/>
  <c r="BK151"/>
  <c r="BK149"/>
  <c r="J143"/>
  <c r="J137"/>
  <c r="J128"/>
  <c i="5" r="J296"/>
  <c r="BK288"/>
  <c r="BK280"/>
  <c r="BK272"/>
  <c r="J269"/>
  <c r="J265"/>
  <c r="BK261"/>
  <c r="BK256"/>
  <c r="BK251"/>
  <c r="J247"/>
  <c r="J244"/>
  <c r="J242"/>
  <c r="J236"/>
  <c r="BK234"/>
  <c r="J230"/>
  <c r="BK224"/>
  <c r="J216"/>
  <c r="J211"/>
  <c r="J205"/>
  <c r="J201"/>
  <c r="BK199"/>
  <c r="BK186"/>
  <c r="BK180"/>
  <c r="J158"/>
  <c r="J153"/>
  <c r="BK145"/>
  <c r="J140"/>
  <c r="BK135"/>
  <c r="J126"/>
  <c r="BK293"/>
  <c r="J283"/>
  <c r="J277"/>
  <c r="BK269"/>
  <c r="BK265"/>
  <c r="J261"/>
  <c r="J256"/>
  <c r="J253"/>
  <c r="J240"/>
  <c r="BK236"/>
  <c r="BK230"/>
  <c r="J224"/>
  <c r="BK216"/>
  <c r="BK205"/>
  <c r="BK201"/>
  <c r="BK197"/>
  <c r="J192"/>
  <c r="BK183"/>
  <c r="J180"/>
  <c r="BK158"/>
  <c r="BK153"/>
  <c r="J145"/>
  <c r="BK140"/>
  <c r="J135"/>
  <c r="BK126"/>
  <c i="6" r="BK346"/>
  <c r="J346"/>
  <c r="J340"/>
  <c r="J328"/>
  <c r="J313"/>
  <c r="J305"/>
  <c r="BK301"/>
  <c r="BK297"/>
  <c r="J295"/>
  <c r="J291"/>
  <c r="BK284"/>
  <c r="BK275"/>
  <c r="J271"/>
  <c r="J267"/>
  <c r="BK262"/>
  <c r="J258"/>
  <c r="J254"/>
  <c r="J246"/>
  <c r="BK240"/>
  <c r="BK236"/>
  <c r="BK228"/>
  <c r="J224"/>
  <c r="BK220"/>
  <c r="BK216"/>
  <c r="J208"/>
  <c r="J198"/>
  <c r="J192"/>
  <c r="J165"/>
  <c r="BK163"/>
  <c r="J157"/>
  <c r="BK148"/>
  <c r="BK142"/>
  <c r="J137"/>
  <c r="J130"/>
  <c r="BK334"/>
  <c r="J323"/>
  <c r="BK315"/>
  <c r="BK313"/>
  <c r="BK305"/>
  <c r="J301"/>
  <c r="J297"/>
  <c r="J293"/>
  <c r="J289"/>
  <c r="J284"/>
  <c r="J281"/>
  <c r="J275"/>
  <c r="BK271"/>
  <c r="BK267"/>
  <c r="J262"/>
  <c r="BK258"/>
  <c r="BK254"/>
  <c r="BK246"/>
  <c r="J236"/>
  <c r="J228"/>
  <c r="BK222"/>
  <c r="J220"/>
  <c r="J216"/>
  <c r="J201"/>
  <c r="BK195"/>
  <c r="J181"/>
  <c r="J163"/>
  <c r="BK157"/>
  <c r="BK151"/>
  <c r="BK146"/>
  <c r="J142"/>
  <c r="BK137"/>
  <c r="BK130"/>
  <c i="7" r="BK231"/>
  <c r="J224"/>
  <c r="BK220"/>
  <c r="BK216"/>
  <c r="BK212"/>
  <c r="J207"/>
  <c r="BK202"/>
  <c r="J194"/>
  <c r="BK189"/>
  <c r="BK184"/>
  <c r="J176"/>
  <c r="BK168"/>
  <c r="BK157"/>
  <c r="J151"/>
  <c r="BK143"/>
  <c r="J138"/>
  <c r="BK135"/>
  <c r="J231"/>
  <c r="J226"/>
  <c r="BK222"/>
  <c r="J218"/>
  <c r="J214"/>
  <c r="BK210"/>
  <c r="BK204"/>
  <c r="BK198"/>
  <c r="J191"/>
  <c r="J186"/>
  <c r="J180"/>
  <c r="J173"/>
  <c r="J168"/>
  <c r="J157"/>
  <c r="BK151"/>
  <c r="J143"/>
  <c r="BK138"/>
  <c r="J131"/>
  <c i="8" r="J203"/>
  <c r="J195"/>
  <c r="BK188"/>
  <c r="J182"/>
  <c r="J175"/>
  <c r="BK159"/>
  <c r="J154"/>
  <c r="BK146"/>
  <c r="J141"/>
  <c r="BK203"/>
  <c r="BK197"/>
  <c r="BK191"/>
  <c r="BK182"/>
  <c r="BK175"/>
  <c r="J159"/>
  <c r="BK154"/>
  <c r="BK151"/>
  <c r="J143"/>
  <c r="J135"/>
  <c r="BK128"/>
  <c i="9" r="BK216"/>
  <c r="BK210"/>
  <c r="J204"/>
  <c r="BK196"/>
  <c r="J188"/>
  <c r="BK179"/>
  <c r="BK159"/>
  <c r="J154"/>
  <c r="BK146"/>
  <c r="BK141"/>
  <c r="J135"/>
  <c r="BK128"/>
  <c r="J213"/>
  <c r="BK208"/>
  <c r="BK201"/>
  <c r="J199"/>
  <c r="BK194"/>
  <c r="BK182"/>
  <c r="BK170"/>
  <c r="BK157"/>
  <c r="BK151"/>
  <c r="BK143"/>
  <c r="BK138"/>
  <c r="BK135"/>
  <c i="10" r="J242"/>
  <c r="J235"/>
  <c r="J229"/>
  <c r="J222"/>
  <c r="J215"/>
  <c r="J213"/>
  <c r="BK209"/>
  <c r="J204"/>
  <c r="BK192"/>
  <c r="BK187"/>
  <c r="BK183"/>
  <c r="BK180"/>
  <c r="BK178"/>
  <c r="BK172"/>
  <c r="J168"/>
  <c r="J164"/>
  <c r="J160"/>
  <c r="J156"/>
  <c r="BK151"/>
  <c r="BK149"/>
  <c r="J147"/>
  <c r="J143"/>
  <c r="BK141"/>
  <c r="BK133"/>
  <c r="BK129"/>
  <c r="J125"/>
  <c r="BK242"/>
  <c r="BK238"/>
  <c r="BK235"/>
  <c r="BK233"/>
  <c r="BK229"/>
  <c r="BK222"/>
  <c r="BK215"/>
  <c r="J211"/>
  <c r="BK206"/>
  <c r="BK202"/>
  <c r="J192"/>
  <c r="J187"/>
  <c r="J183"/>
  <c r="J176"/>
  <c r="J172"/>
  <c r="BK168"/>
  <c r="BK164"/>
  <c r="BK160"/>
  <c r="BK156"/>
  <c r="J151"/>
  <c r="BK147"/>
  <c r="BK143"/>
  <c r="BK139"/>
  <c r="J133"/>
  <c r="J129"/>
  <c r="BK125"/>
  <c i="2" l="1" r="BK126"/>
  <c r="J126"/>
  <c r="J99"/>
  <c r="R126"/>
  <c r="BK157"/>
  <c r="J157"/>
  <c r="J100"/>
  <c r="T157"/>
  <c r="P168"/>
  <c r="T168"/>
  <c i="3" r="P131"/>
  <c r="T131"/>
  <c r="P330"/>
  <c r="T330"/>
  <c r="BK348"/>
  <c r="J348"/>
  <c r="J101"/>
  <c r="R348"/>
  <c r="BK363"/>
  <c r="J363"/>
  <c r="J102"/>
  <c r="T363"/>
  <c r="P444"/>
  <c r="R444"/>
  <c r="BK497"/>
  <c r="J497"/>
  <c r="J105"/>
  <c r="T497"/>
  <c r="P557"/>
  <c r="R557"/>
  <c i="4" r="P124"/>
  <c r="R124"/>
  <c r="BK194"/>
  <c r="J194"/>
  <c r="J99"/>
  <c r="BK208"/>
  <c r="J208"/>
  <c r="J100"/>
  <c r="R208"/>
  <c r="BK337"/>
  <c r="J337"/>
  <c r="J101"/>
  <c r="R337"/>
  <c i="5" r="P125"/>
  <c r="T125"/>
  <c r="BK185"/>
  <c r="J185"/>
  <c r="J100"/>
  <c r="R185"/>
  <c r="BK207"/>
  <c r="J207"/>
  <c r="J101"/>
  <c r="T207"/>
  <c r="P276"/>
  <c r="R276"/>
  <c i="6" r="P126"/>
  <c r="R126"/>
  <c r="BK197"/>
  <c r="J197"/>
  <c r="J100"/>
  <c r="R197"/>
  <c r="BK227"/>
  <c r="J227"/>
  <c r="J101"/>
  <c r="T227"/>
  <c r="P312"/>
  <c r="T312"/>
  <c r="P317"/>
  <c r="R317"/>
  <c i="7" r="P127"/>
  <c r="R127"/>
  <c r="BK175"/>
  <c r="J175"/>
  <c r="J101"/>
  <c r="R175"/>
  <c r="T175"/>
  <c r="P183"/>
  <c r="R183"/>
  <c i="8" r="BK127"/>
  <c r="J127"/>
  <c r="J100"/>
  <c r="T127"/>
  <c r="P177"/>
  <c r="T177"/>
  <c r="P185"/>
  <c r="T185"/>
  <c i="9" r="P127"/>
  <c r="R127"/>
  <c r="BK193"/>
  <c r="J193"/>
  <c r="J102"/>
  <c r="T193"/>
  <c i="10" r="P124"/>
  <c r="P123"/>
  <c r="BK138"/>
  <c r="R138"/>
  <c i="2" r="P126"/>
  <c r="T126"/>
  <c r="T125"/>
  <c r="T123"/>
  <c r="P157"/>
  <c r="R157"/>
  <c r="BK168"/>
  <c r="J168"/>
  <c r="J101"/>
  <c r="R168"/>
  <c i="3" r="BK131"/>
  <c r="J131"/>
  <c r="J98"/>
  <c r="R131"/>
  <c r="BK330"/>
  <c r="J330"/>
  <c r="J99"/>
  <c r="R330"/>
  <c r="P348"/>
  <c r="T348"/>
  <c r="P363"/>
  <c r="R363"/>
  <c r="BK444"/>
  <c r="J444"/>
  <c r="J104"/>
  <c r="T444"/>
  <c r="P497"/>
  <c r="R497"/>
  <c r="BK557"/>
  <c r="J557"/>
  <c r="J106"/>
  <c r="T557"/>
  <c i="4" r="BK124"/>
  <c r="J124"/>
  <c r="J98"/>
  <c r="T124"/>
  <c r="P194"/>
  <c r="R194"/>
  <c r="T194"/>
  <c r="P208"/>
  <c r="T208"/>
  <c r="P337"/>
  <c r="T337"/>
  <c i="5" r="BK125"/>
  <c r="J125"/>
  <c r="J98"/>
  <c r="R125"/>
  <c r="P185"/>
  <c r="T185"/>
  <c r="P207"/>
  <c r="R207"/>
  <c r="BK276"/>
  <c r="J276"/>
  <c r="J102"/>
  <c r="T276"/>
  <c i="6" r="BK126"/>
  <c r="J126"/>
  <c r="J98"/>
  <c r="T126"/>
  <c r="P197"/>
  <c r="T197"/>
  <c r="P227"/>
  <c r="R227"/>
  <c r="BK312"/>
  <c r="J312"/>
  <c r="J102"/>
  <c r="R312"/>
  <c r="BK317"/>
  <c r="J317"/>
  <c r="J103"/>
  <c r="T317"/>
  <c i="7" r="BK127"/>
  <c r="J127"/>
  <c r="J100"/>
  <c r="T127"/>
  <c r="P175"/>
  <c r="BK183"/>
  <c r="J183"/>
  <c r="J102"/>
  <c r="T183"/>
  <c i="8" r="P127"/>
  <c r="P126"/>
  <c r="P125"/>
  <c i="1" r="AU102"/>
  <c i="8" r="R127"/>
  <c r="BK177"/>
  <c r="J177"/>
  <c r="J101"/>
  <c r="R177"/>
  <c r="BK185"/>
  <c r="J185"/>
  <c r="J102"/>
  <c r="R185"/>
  <c i="9" r="BK127"/>
  <c r="J127"/>
  <c r="J100"/>
  <c r="T127"/>
  <c r="T126"/>
  <c r="T125"/>
  <c r="P193"/>
  <c r="R193"/>
  <c i="10" r="BK124"/>
  <c r="J124"/>
  <c r="J98"/>
  <c r="R124"/>
  <c r="R123"/>
  <c r="T124"/>
  <c r="T123"/>
  <c r="P138"/>
  <c r="T138"/>
  <c r="BK237"/>
  <c r="J237"/>
  <c r="J102"/>
  <c r="P237"/>
  <c r="P182"/>
  <c r="R237"/>
  <c r="R182"/>
  <c r="T237"/>
  <c r="T182"/>
  <c i="3" r="BK634"/>
  <c r="J634"/>
  <c r="J107"/>
  <c i="4" r="BK348"/>
  <c r="J348"/>
  <c r="J102"/>
  <c i="5" r="BK295"/>
  <c r="J295"/>
  <c r="J103"/>
  <c i="7" r="BK230"/>
  <c r="J230"/>
  <c r="J103"/>
  <c i="8" r="BK202"/>
  <c r="J202"/>
  <c r="J103"/>
  <c i="9" r="BK181"/>
  <c r="J181"/>
  <c r="J101"/>
  <c i="2" r="BK184"/>
  <c r="J184"/>
  <c r="J102"/>
  <c r="BK187"/>
  <c r="J187"/>
  <c r="J103"/>
  <c i="3" r="BK345"/>
  <c r="J345"/>
  <c r="J100"/>
  <c r="BK441"/>
  <c r="J441"/>
  <c r="J103"/>
  <c r="BK651"/>
  <c r="J651"/>
  <c r="J109"/>
  <c i="5" r="BK182"/>
  <c r="J182"/>
  <c r="J99"/>
  <c i="6" r="BK194"/>
  <c r="J194"/>
  <c r="J99"/>
  <c r="BK345"/>
  <c r="J345"/>
  <c r="J104"/>
  <c i="9" r="BK215"/>
  <c r="J215"/>
  <c r="J103"/>
  <c i="10" r="BK182"/>
  <c r="J182"/>
  <c r="J101"/>
  <c r="J89"/>
  <c r="F92"/>
  <c r="BE125"/>
  <c r="BE131"/>
  <c r="BE135"/>
  <c r="BE141"/>
  <c r="BE143"/>
  <c r="BE154"/>
  <c r="BE158"/>
  <c r="BE162"/>
  <c r="BE166"/>
  <c r="BE172"/>
  <c r="BE174"/>
  <c r="BE178"/>
  <c r="BE180"/>
  <c r="BE183"/>
  <c r="BE187"/>
  <c r="BE190"/>
  <c r="BE199"/>
  <c r="BE202"/>
  <c r="BE204"/>
  <c r="BE209"/>
  <c r="BE215"/>
  <c r="BE219"/>
  <c r="BE229"/>
  <c r="BE233"/>
  <c r="E85"/>
  <c r="BE127"/>
  <c r="BE129"/>
  <c r="BE133"/>
  <c r="BE139"/>
  <c r="BE145"/>
  <c r="BE147"/>
  <c r="BE149"/>
  <c r="BE151"/>
  <c r="BE156"/>
  <c r="BE160"/>
  <c r="BE164"/>
  <c r="BE168"/>
  <c r="BE170"/>
  <c r="BE176"/>
  <c r="BE185"/>
  <c r="BE192"/>
  <c r="BE206"/>
  <c r="BE211"/>
  <c r="BE213"/>
  <c r="BE222"/>
  <c r="BE225"/>
  <c r="BE235"/>
  <c r="BE238"/>
  <c r="BE242"/>
  <c i="9" r="J91"/>
  <c r="F94"/>
  <c r="BE128"/>
  <c r="BE131"/>
  <c r="BE135"/>
  <c r="BE141"/>
  <c r="BE151"/>
  <c r="BE154"/>
  <c r="BE159"/>
  <c r="BE170"/>
  <c r="BE182"/>
  <c r="BE196"/>
  <c r="BE201"/>
  <c r="BE204"/>
  <c r="BE208"/>
  <c r="BE216"/>
  <c r="E85"/>
  <c r="J94"/>
  <c r="BE138"/>
  <c r="BE143"/>
  <c r="BE146"/>
  <c r="BE157"/>
  <c r="BE179"/>
  <c r="BE188"/>
  <c r="BE194"/>
  <c r="BE199"/>
  <c r="BE210"/>
  <c r="BE213"/>
  <c i="8" r="E85"/>
  <c r="F94"/>
  <c r="J119"/>
  <c r="J122"/>
  <c r="BE128"/>
  <c r="BE135"/>
  <c r="BE138"/>
  <c r="BE146"/>
  <c r="BE151"/>
  <c r="BE159"/>
  <c r="BE186"/>
  <c r="BE195"/>
  <c r="BE203"/>
  <c r="BE131"/>
  <c r="BE141"/>
  <c r="BE143"/>
  <c r="BE154"/>
  <c r="BE157"/>
  <c r="BE168"/>
  <c r="BE175"/>
  <c r="BE178"/>
  <c r="BE182"/>
  <c r="BE188"/>
  <c r="BE191"/>
  <c r="BE197"/>
  <c r="BE200"/>
  <c i="7" r="E85"/>
  <c r="J91"/>
  <c r="F94"/>
  <c r="J122"/>
  <c r="BE151"/>
  <c r="BE154"/>
  <c r="BE168"/>
  <c r="BE173"/>
  <c r="BE184"/>
  <c r="BE186"/>
  <c r="BE191"/>
  <c r="BE194"/>
  <c r="BE204"/>
  <c r="BE207"/>
  <c r="BE210"/>
  <c r="BE212"/>
  <c r="BE214"/>
  <c r="BE220"/>
  <c r="BE222"/>
  <c r="BE226"/>
  <c r="BE128"/>
  <c r="BE131"/>
  <c r="BE135"/>
  <c r="BE138"/>
  <c r="BE141"/>
  <c r="BE143"/>
  <c r="BE146"/>
  <c r="BE157"/>
  <c r="BE159"/>
  <c r="BE176"/>
  <c r="BE180"/>
  <c r="BE189"/>
  <c r="BE198"/>
  <c r="BE202"/>
  <c r="BE216"/>
  <c r="BE218"/>
  <c r="BE224"/>
  <c r="BE231"/>
  <c i="6" r="E85"/>
  <c r="F92"/>
  <c r="BE133"/>
  <c r="BE140"/>
  <c r="BE146"/>
  <c r="BE148"/>
  <c r="BE151"/>
  <c r="BE163"/>
  <c r="BE181"/>
  <c r="BE192"/>
  <c r="BE201"/>
  <c r="BE216"/>
  <c r="BE218"/>
  <c r="BE222"/>
  <c r="BE228"/>
  <c r="BE236"/>
  <c r="BE240"/>
  <c r="BE250"/>
  <c r="BE256"/>
  <c r="BE258"/>
  <c r="BE260"/>
  <c r="BE265"/>
  <c r="BE269"/>
  <c r="BE275"/>
  <c r="BE278"/>
  <c r="BE287"/>
  <c r="BE289"/>
  <c r="BE293"/>
  <c r="BE295"/>
  <c r="BE303"/>
  <c r="BE308"/>
  <c r="BE323"/>
  <c r="BE334"/>
  <c r="J89"/>
  <c r="J92"/>
  <c r="BE127"/>
  <c r="BE130"/>
  <c r="BE137"/>
  <c r="BE142"/>
  <c r="BE144"/>
  <c r="BE157"/>
  <c r="BE160"/>
  <c r="BE165"/>
  <c r="BE195"/>
  <c r="BE198"/>
  <c r="BE208"/>
  <c r="BE214"/>
  <c r="BE220"/>
  <c r="BE224"/>
  <c r="BE232"/>
  <c r="BE244"/>
  <c r="BE246"/>
  <c r="BE254"/>
  <c r="BE262"/>
  <c r="BE267"/>
  <c r="BE271"/>
  <c r="BE273"/>
  <c r="BE281"/>
  <c r="BE284"/>
  <c r="BE291"/>
  <c r="BE297"/>
  <c r="BE299"/>
  <c r="BE301"/>
  <c r="BE305"/>
  <c r="BE313"/>
  <c r="BE315"/>
  <c r="BE318"/>
  <c r="BE328"/>
  <c r="BE340"/>
  <c r="BE346"/>
  <c i="5" r="J92"/>
  <c r="J117"/>
  <c r="F120"/>
  <c r="BE126"/>
  <c r="BE138"/>
  <c r="BE145"/>
  <c r="BE156"/>
  <c r="BE183"/>
  <c r="BE186"/>
  <c r="BE192"/>
  <c r="BE197"/>
  <c r="BE199"/>
  <c r="BE203"/>
  <c r="BE208"/>
  <c r="BE211"/>
  <c r="BE224"/>
  <c r="BE228"/>
  <c r="BE230"/>
  <c r="BE234"/>
  <c r="BE238"/>
  <c r="BE247"/>
  <c r="BE256"/>
  <c r="BE261"/>
  <c r="BE263"/>
  <c r="BE267"/>
  <c r="BE272"/>
  <c r="BE288"/>
  <c r="BE293"/>
  <c r="BE296"/>
  <c r="E85"/>
  <c r="BE129"/>
  <c r="BE135"/>
  <c r="BE140"/>
  <c r="BE142"/>
  <c r="BE150"/>
  <c r="BE153"/>
  <c r="BE158"/>
  <c r="BE171"/>
  <c r="BE180"/>
  <c r="BE201"/>
  <c r="BE205"/>
  <c r="BE216"/>
  <c r="BE220"/>
  <c r="BE232"/>
  <c r="BE236"/>
  <c r="BE240"/>
  <c r="BE242"/>
  <c r="BE244"/>
  <c r="BE251"/>
  <c r="BE253"/>
  <c r="BE259"/>
  <c r="BE265"/>
  <c r="BE269"/>
  <c r="BE277"/>
  <c r="BE280"/>
  <c r="BE283"/>
  <c i="3" r="BK130"/>
  <c r="J130"/>
  <c r="J97"/>
  <c i="4" r="E85"/>
  <c r="J92"/>
  <c r="J116"/>
  <c r="F119"/>
  <c r="BE125"/>
  <c r="BE140"/>
  <c r="BE143"/>
  <c r="BE149"/>
  <c r="BE155"/>
  <c r="BE158"/>
  <c r="BE167"/>
  <c r="BE170"/>
  <c r="BE204"/>
  <c r="BE212"/>
  <c r="BE216"/>
  <c r="BE222"/>
  <c r="BE231"/>
  <c r="BE235"/>
  <c r="BE241"/>
  <c r="BE243"/>
  <c r="BE245"/>
  <c r="BE262"/>
  <c r="BE266"/>
  <c r="BE274"/>
  <c r="BE276"/>
  <c r="BE283"/>
  <c r="BE295"/>
  <c r="BE299"/>
  <c r="BE305"/>
  <c r="BE307"/>
  <c r="BE309"/>
  <c r="BE315"/>
  <c r="BE317"/>
  <c r="BE319"/>
  <c r="BE322"/>
  <c r="BE332"/>
  <c r="BE335"/>
  <c r="BE343"/>
  <c r="BE349"/>
  <c r="BE128"/>
  <c r="BE135"/>
  <c r="BE137"/>
  <c r="BE145"/>
  <c r="BE151"/>
  <c r="BE153"/>
  <c r="BE164"/>
  <c r="BE172"/>
  <c r="BE182"/>
  <c r="BE192"/>
  <c r="BE195"/>
  <c r="BE199"/>
  <c r="BE201"/>
  <c r="BE206"/>
  <c r="BE209"/>
  <c r="BE220"/>
  <c r="BE227"/>
  <c r="BE233"/>
  <c r="BE237"/>
  <c r="BE239"/>
  <c r="BE250"/>
  <c r="BE252"/>
  <c r="BE254"/>
  <c r="BE256"/>
  <c r="BE264"/>
  <c r="BE268"/>
  <c r="BE270"/>
  <c r="BE272"/>
  <c r="BE278"/>
  <c r="BE287"/>
  <c r="BE289"/>
  <c r="BE291"/>
  <c r="BE293"/>
  <c r="BE297"/>
  <c r="BE301"/>
  <c r="BE311"/>
  <c r="BE313"/>
  <c r="BE328"/>
  <c r="BE338"/>
  <c i="3" r="E85"/>
  <c r="J89"/>
  <c r="J92"/>
  <c r="BE136"/>
  <c r="BE138"/>
  <c r="BE140"/>
  <c r="BE146"/>
  <c r="BE154"/>
  <c r="BE157"/>
  <c r="BE167"/>
  <c r="BE179"/>
  <c r="BE184"/>
  <c r="BE187"/>
  <c r="BE190"/>
  <c r="BE193"/>
  <c r="BE209"/>
  <c r="BE215"/>
  <c r="BE226"/>
  <c r="BE228"/>
  <c r="BE230"/>
  <c r="BE232"/>
  <c r="BE234"/>
  <c r="BE238"/>
  <c r="BE240"/>
  <c r="BE243"/>
  <c r="BE255"/>
  <c r="BE257"/>
  <c r="BE270"/>
  <c r="BE291"/>
  <c r="BE293"/>
  <c r="BE301"/>
  <c r="BE303"/>
  <c r="BE305"/>
  <c r="BE309"/>
  <c r="BE321"/>
  <c r="BE323"/>
  <c r="BE327"/>
  <c r="BE349"/>
  <c r="BE359"/>
  <c r="BE369"/>
  <c r="BE386"/>
  <c r="BE391"/>
  <c r="BE394"/>
  <c r="BE398"/>
  <c r="BE408"/>
  <c r="BE438"/>
  <c r="BE445"/>
  <c r="BE451"/>
  <c r="BE453"/>
  <c r="BE456"/>
  <c r="BE458"/>
  <c r="BE461"/>
  <c r="BE471"/>
  <c r="BE475"/>
  <c r="BE485"/>
  <c r="BE491"/>
  <c r="BE498"/>
  <c r="BE500"/>
  <c r="BE504"/>
  <c r="BE522"/>
  <c r="BE524"/>
  <c r="BE528"/>
  <c r="BE538"/>
  <c r="BE543"/>
  <c r="BE551"/>
  <c r="BE568"/>
  <c r="BE579"/>
  <c r="BE593"/>
  <c r="BE602"/>
  <c r="BE614"/>
  <c r="BE623"/>
  <c r="BE632"/>
  <c r="BE635"/>
  <c r="BE643"/>
  <c r="BE652"/>
  <c r="F92"/>
  <c r="BE132"/>
  <c r="BE134"/>
  <c r="BE142"/>
  <c r="BE144"/>
  <c r="BE150"/>
  <c r="BE160"/>
  <c r="BE162"/>
  <c r="BE164"/>
  <c r="BE174"/>
  <c r="BE176"/>
  <c r="BE199"/>
  <c r="BE201"/>
  <c r="BE205"/>
  <c r="BE211"/>
  <c r="BE220"/>
  <c r="BE224"/>
  <c r="BE236"/>
  <c r="BE252"/>
  <c r="BE260"/>
  <c r="BE264"/>
  <c r="BE282"/>
  <c r="BE295"/>
  <c r="BE297"/>
  <c r="BE307"/>
  <c r="BE312"/>
  <c r="BE314"/>
  <c r="BE319"/>
  <c r="BE325"/>
  <c r="BE331"/>
  <c r="BE339"/>
  <c r="BE342"/>
  <c r="BE346"/>
  <c r="BE351"/>
  <c r="BE354"/>
  <c r="BE357"/>
  <c r="BE364"/>
  <c r="BE374"/>
  <c r="BE380"/>
  <c r="BE396"/>
  <c r="BE400"/>
  <c r="BE402"/>
  <c r="BE415"/>
  <c r="BE421"/>
  <c r="BE423"/>
  <c r="BE428"/>
  <c r="BE431"/>
  <c r="BE435"/>
  <c r="BE442"/>
  <c r="BE447"/>
  <c r="BE465"/>
  <c r="BE467"/>
  <c r="BE473"/>
  <c r="BE477"/>
  <c r="BE479"/>
  <c r="BE481"/>
  <c r="BE483"/>
  <c r="BE487"/>
  <c r="BE489"/>
  <c r="BE493"/>
  <c r="BE495"/>
  <c r="BE502"/>
  <c r="BE506"/>
  <c r="BE508"/>
  <c r="BE511"/>
  <c r="BE513"/>
  <c r="BE518"/>
  <c r="BE520"/>
  <c r="BE526"/>
  <c r="BE530"/>
  <c r="BE532"/>
  <c r="BE535"/>
  <c r="BE545"/>
  <c r="BE547"/>
  <c r="BE553"/>
  <c r="BE558"/>
  <c r="BE586"/>
  <c r="BE611"/>
  <c r="BE630"/>
  <c r="BE636"/>
  <c i="2" r="E85"/>
  <c r="J89"/>
  <c r="F92"/>
  <c r="BE164"/>
  <c r="BE169"/>
  <c r="BE173"/>
  <c r="J92"/>
  <c r="BE127"/>
  <c r="BE130"/>
  <c r="BE134"/>
  <c r="BE138"/>
  <c r="BE142"/>
  <c r="BE146"/>
  <c r="BE149"/>
  <c r="BE153"/>
  <c r="BE158"/>
  <c r="BE161"/>
  <c r="BE177"/>
  <c r="BE180"/>
  <c r="BE185"/>
  <c r="BE188"/>
  <c r="F37"/>
  <c i="1" r="BD95"/>
  <c i="2" r="F34"/>
  <c i="1" r="BA95"/>
  <c i="2" r="F36"/>
  <c i="1" r="BC95"/>
  <c i="3" r="J34"/>
  <c i="1" r="AW96"/>
  <c i="3" r="F37"/>
  <c i="1" r="BD96"/>
  <c i="4" r="F37"/>
  <c i="1" r="BD97"/>
  <c i="4" r="F34"/>
  <c i="1" r="BA97"/>
  <c i="4" r="J34"/>
  <c i="1" r="AW97"/>
  <c i="4" r="F35"/>
  <c i="1" r="BB97"/>
  <c i="5" r="F34"/>
  <c i="1" r="BA98"/>
  <c i="5" r="F36"/>
  <c i="1" r="BC98"/>
  <c i="5" r="F35"/>
  <c i="1" r="BB98"/>
  <c i="6" r="F36"/>
  <c i="1" r="BC99"/>
  <c i="6" r="F37"/>
  <c i="1" r="BD99"/>
  <c i="7" r="F36"/>
  <c i="1" r="BA101"/>
  <c i="7" r="F37"/>
  <c i="1" r="BB101"/>
  <c i="7" r="F38"/>
  <c i="1" r="BC101"/>
  <c i="8" r="F38"/>
  <c i="1" r="BC102"/>
  <c i="8" r="F36"/>
  <c i="1" r="BA102"/>
  <c i="9" r="J36"/>
  <c i="1" r="AW103"/>
  <c i="9" r="F39"/>
  <c i="1" r="BD103"/>
  <c i="9" r="F37"/>
  <c i="1" r="BB103"/>
  <c i="10" r="F36"/>
  <c i="1" r="BC104"/>
  <c i="10" r="F37"/>
  <c i="1" r="BD104"/>
  <c i="2" r="J34"/>
  <c i="1" r="AW95"/>
  <c i="2" r="F35"/>
  <c i="1" r="BB95"/>
  <c r="AS94"/>
  <c i="3" r="F34"/>
  <c i="1" r="BA96"/>
  <c i="3" r="F36"/>
  <c i="1" r="BC96"/>
  <c i="3" r="F35"/>
  <c i="1" r="BB96"/>
  <c i="4" r="F36"/>
  <c i="1" r="BC97"/>
  <c i="5" r="J34"/>
  <c i="1" r="AW98"/>
  <c i="5" r="F37"/>
  <c i="1" r="BD98"/>
  <c i="6" r="F34"/>
  <c i="1" r="BA99"/>
  <c i="6" r="J34"/>
  <c i="1" r="AW99"/>
  <c i="6" r="F35"/>
  <c i="1" r="BB99"/>
  <c i="7" r="F39"/>
  <c i="1" r="BD101"/>
  <c i="7" r="J36"/>
  <c i="1" r="AW101"/>
  <c i="8" r="F39"/>
  <c i="1" r="BD102"/>
  <c i="8" r="J36"/>
  <c i="1" r="AW102"/>
  <c i="8" r="F37"/>
  <c i="1" r="BB102"/>
  <c i="9" r="F36"/>
  <c i="1" r="BA103"/>
  <c i="9" r="F38"/>
  <c i="1" r="BC103"/>
  <c i="10" r="F34"/>
  <c i="1" r="BA104"/>
  <c i="10" r="J34"/>
  <c i="1" r="AW104"/>
  <c i="10" r="F35"/>
  <c i="1" r="BB104"/>
  <c i="10" l="1" r="T137"/>
  <c r="T122"/>
  <c i="8" r="R126"/>
  <c r="R125"/>
  <c i="7" r="T126"/>
  <c r="T125"/>
  <c i="6" r="T125"/>
  <c r="T124"/>
  <c i="5" r="R124"/>
  <c r="R123"/>
  <c i="4" r="T123"/>
  <c r="T122"/>
  <c i="3" r="R130"/>
  <c r="R129"/>
  <c i="10" r="R137"/>
  <c i="9" r="P126"/>
  <c r="P125"/>
  <c i="1" r="AU103"/>
  <c i="8" r="T126"/>
  <c r="T125"/>
  <c i="7" r="P126"/>
  <c r="P125"/>
  <c i="1" r="AU101"/>
  <c i="6" r="R125"/>
  <c r="R124"/>
  <c i="5" r="P124"/>
  <c r="P123"/>
  <c i="1" r="AU98"/>
  <c i="4" r="P123"/>
  <c r="P122"/>
  <c i="1" r="AU97"/>
  <c i="3" r="P130"/>
  <c r="P129"/>
  <c i="1" r="AU96"/>
  <c i="2" r="R125"/>
  <c r="R123"/>
  <c i="10" r="P137"/>
  <c r="P122"/>
  <c i="1" r="AU104"/>
  <c i="10" r="R122"/>
  <c i="2" r="P125"/>
  <c r="P123"/>
  <c i="1" r="AU95"/>
  <c i="10" r="BK137"/>
  <c r="J137"/>
  <c r="J99"/>
  <c i="9" r="R126"/>
  <c r="R125"/>
  <c i="7" r="R126"/>
  <c r="R125"/>
  <c i="6" r="P125"/>
  <c r="P124"/>
  <c i="1" r="AU99"/>
  <c i="5" r="T124"/>
  <c r="T123"/>
  <c i="4" r="R123"/>
  <c r="R122"/>
  <c i="3" r="T130"/>
  <c r="T129"/>
  <c i="2" r="BK125"/>
  <c r="J125"/>
  <c r="J98"/>
  <c i="3" r="BK650"/>
  <c r="J650"/>
  <c r="J108"/>
  <c i="4" r="BK123"/>
  <c r="J123"/>
  <c r="J97"/>
  <c i="5" r="BK124"/>
  <c r="J124"/>
  <c r="J97"/>
  <c i="6" r="BK125"/>
  <c r="J125"/>
  <c r="J97"/>
  <c i="7" r="BK126"/>
  <c r="J126"/>
  <c r="J99"/>
  <c i="9" r="BK126"/>
  <c r="J126"/>
  <c r="J99"/>
  <c i="10" r="BK123"/>
  <c r="J123"/>
  <c r="J97"/>
  <c r="J138"/>
  <c r="J100"/>
  <c i="8" r="BK126"/>
  <c r="J126"/>
  <c r="J99"/>
  <c i="3" r="BK129"/>
  <c r="J129"/>
  <c i="2" r="J33"/>
  <c i="1" r="AV95"/>
  <c r="AT95"/>
  <c i="3" r="F33"/>
  <c i="1" r="AZ96"/>
  <c i="4" r="J33"/>
  <c i="1" r="AV97"/>
  <c r="AT97"/>
  <c i="5" r="J33"/>
  <c i="1" r="AV98"/>
  <c r="AT98"/>
  <c i="6" r="F33"/>
  <c i="1" r="AZ99"/>
  <c i="7" r="F35"/>
  <c i="1" r="AZ101"/>
  <c i="8" r="J35"/>
  <c i="1" r="AV102"/>
  <c r="AT102"/>
  <c i="9" r="F35"/>
  <c i="1" r="AZ103"/>
  <c r="BC100"/>
  <c r="AY100"/>
  <c i="10" r="F33"/>
  <c i="1" r="AZ104"/>
  <c i="2" r="F33"/>
  <c i="1" r="AZ95"/>
  <c i="3" r="J33"/>
  <c i="1" r="AV96"/>
  <c r="AT96"/>
  <c i="3" r="J30"/>
  <c i="1" r="AG96"/>
  <c i="4" r="F33"/>
  <c i="1" r="AZ97"/>
  <c i="5" r="F33"/>
  <c i="1" r="AZ98"/>
  <c i="6" r="J33"/>
  <c i="1" r="AV99"/>
  <c r="AT99"/>
  <c i="7" r="J35"/>
  <c i="1" r="AV101"/>
  <c r="AT101"/>
  <c i="8" r="F35"/>
  <c i="1" r="AZ102"/>
  <c r="BB100"/>
  <c r="AX100"/>
  <c r="BA100"/>
  <c r="AW100"/>
  <c i="9" r="J35"/>
  <c i="1" r="AV103"/>
  <c r="AT103"/>
  <c r="BD100"/>
  <c i="10" r="J33"/>
  <c i="1" r="AV104"/>
  <c r="AT104"/>
  <c i="4" l="1" r="BK122"/>
  <c r="J122"/>
  <c r="J96"/>
  <c i="5" r="BK123"/>
  <c r="J123"/>
  <c r="J96"/>
  <c i="6" r="BK124"/>
  <c r="J124"/>
  <c i="7" r="BK125"/>
  <c r="J125"/>
  <c i="10" r="BK122"/>
  <c r="J122"/>
  <c r="J96"/>
  <c i="2" r="BK123"/>
  <c r="J123"/>
  <c i="8" r="BK125"/>
  <c r="J125"/>
  <c r="J98"/>
  <c i="9" r="BK125"/>
  <c r="J125"/>
  <c r="J98"/>
  <c i="1" r="AN96"/>
  <c i="3" r="J96"/>
  <c r="J39"/>
  <c i="1" r="AU100"/>
  <c i="7" r="J32"/>
  <c i="1" r="AG101"/>
  <c i="2" r="J30"/>
  <c i="1" r="AG95"/>
  <c r="AZ100"/>
  <c r="AV100"/>
  <c r="AT100"/>
  <c r="BC94"/>
  <c r="W32"/>
  <c r="BB94"/>
  <c r="W31"/>
  <c i="6" r="J30"/>
  <c i="1" r="AG99"/>
  <c r="BA94"/>
  <c r="W30"/>
  <c r="BD94"/>
  <c r="W33"/>
  <c i="2" l="1" r="J39"/>
  <c i="7" r="J41"/>
  <c i="6" r="J39"/>
  <c r="J96"/>
  <c i="2" r="J96"/>
  <c i="7" r="J98"/>
  <c i="1" r="AN95"/>
  <c r="AN99"/>
  <c r="AN101"/>
  <c r="AU94"/>
  <c i="10" r="J30"/>
  <c i="1" r="AG104"/>
  <c i="9" r="J32"/>
  <c i="1" r="AG103"/>
  <c i="5" r="J30"/>
  <c i="1" r="AG98"/>
  <c i="4" r="J30"/>
  <c i="1" r="AG97"/>
  <c r="AX94"/>
  <c r="AW94"/>
  <c r="AK30"/>
  <c i="8" r="J32"/>
  <c i="1" r="AG102"/>
  <c r="AY94"/>
  <c r="AZ94"/>
  <c r="W29"/>
  <c i="8" l="1" r="J41"/>
  <c i="10" r="J39"/>
  <c i="9" r="J41"/>
  <c i="5" r="J39"/>
  <c i="4" r="J39"/>
  <c i="1" r="AN97"/>
  <c r="AN98"/>
  <c r="AN102"/>
  <c r="AN103"/>
  <c r="AN104"/>
  <c r="AG100"/>
  <c r="AV94"/>
  <c r="AK29"/>
  <c l="1" r="AG94"/>
  <c r="AK26"/>
  <c r="AN100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<sst xmlns="http://schemas.openxmlformats.org/spreadsheetml/2006/main">
  <si>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</si>
  <si>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</si>
  <si>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</si>
  <si>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</si>
  <si>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</si>
  <si>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{3d3ca650-eb35-4085-85fc-805ddacc04a9}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</si>
  <si>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</si>
  <si>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</si>
  <si>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</si>
  <si>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</si>
  <si>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</si>
  <si>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</si>
  <si>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</si>
  <si>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</si>
  <si>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1211a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</si>
  <si>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</si>
  <si>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</si>
  <si>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ul. Sídliště v úseku od silnice III/15512 po REPROGEN v Třeboni</t>
  </si>
  <si>
    <t>KSO:</t>
  </si>
  <si>
    <t>CC-CZ:</t>
  </si>
  <si>
    <t>Místo:</t>
  </si>
  <si>
    <t>Třeboň</t>
  </si>
  <si>
    <t>Datum:</t>
  </si>
  <si>
    <t>11. 9. 2025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</si>
  <si>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</si>
  <si>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</si>
  <si>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</si>
  <si>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</si>
  <si>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</si>
  <si>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</si>
  <si>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</si>
  <si>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</si>
  <si>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</si>
  <si>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</si>
  <si>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</si>
  <si>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</si>
  <si>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</si>
  <si>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Doplnění přepravy.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</si>
  <si>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</si>
  <si>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</si>
  <si>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</si>
  <si>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</si>
  <si>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</si>
  <si>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</si>
  <si>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</si>
  <si>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</si>
  <si>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</si>
  <si>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</si>
  <si>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</si>
  <si>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</si>
  <si>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</si>
  <si>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</si>
  <si>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</si>
  <si>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</si>
  <si>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</si>
  <si>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</si>
  <si>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</si>
  <si>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</si>
  <si>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</si>
  <si>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</si>
  <si>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</si>
  <si>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</si>
  <si>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</si>
  <si>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</si>
  <si>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</si>
  <si>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</si>
  <si>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</si>
  <si>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</si>
  <si>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</si>
  <si>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</si>
  <si>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</si>
  <si>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</si>
  <si>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</si>
  <si>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</si>
  <si>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</si>
  <si>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</si>
  <si>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</si>
  <si>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</si>
  <si>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</si>
  <si>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</si>
  <si>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</si>
  <si>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</si>
  <si>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</si>
  <si>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</si>
  <si>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</si>
  <si>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</si>
  <si>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</si>
  <si>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{99ff93c5-bf26-463c-9dcc-3c74738a1a70}</t>
  </si>
  <si>
    <t>2</t>
  </si>
  <si>
    <t>101</t>
  </si>
  <si>
    <t>Místní komunikace</t>
  </si>
  <si>
    <t>{99654b2b-473f-4cfa-89a5-9966664f3620}</t>
  </si>
  <si>
    <t>822 27 72</t>
  </si>
  <si>
    <t>301</t>
  </si>
  <si>
    <t>Vodovod</t>
  </si>
  <si>
    <t>{2f1e0413-fae4-4d03-b571-d5672a7e0482}</t>
  </si>
  <si>
    <t>827 11 12</t>
  </si>
  <si>
    <t>302</t>
  </si>
  <si>
    <t>Splašková kanalizace</t>
  </si>
  <si>
    <t>{700b14df-9a64-4205-a1bb-4d5cd69d2d58}</t>
  </si>
  <si>
    <t>303</t>
  </si>
  <si>
    <t>Dešťová kanalizace</t>
  </si>
  <si>
    <t>{cd56dd49-55bc-4d78-a5fc-4649aae3e4a5}</t>
  </si>
  <si>
    <t>304</t>
  </si>
  <si>
    <t>Vodovodní a kanalizační přípojky</t>
  </si>
  <si>
    <t>{904a6983-529d-4ee2-a91a-944e9b909236}</t>
  </si>
  <si>
    <t>304a</t>
  </si>
  <si>
    <t>Vodovodní přípojky</t>
  </si>
  <si>
    <t>Soupis</t>
  </si>
  <si>
    <t>{694f87ed-59b5-42c8-8700-4c871d60f0bc}</t>
  </si>
  <si>
    <t>304b</t>
  </si>
  <si>
    <t>Kanalizační splaškové přípojky</t>
  </si>
  <si>
    <t>{7edec61f-ef72-4ca9-b2cc-335f9dea3047}</t>
  </si>
  <si>
    <t>304c</t>
  </si>
  <si>
    <t>Kanalizační dešťové přípojky</t>
  </si>
  <si>
    <t>{181fb27f-c482-4e23-865e-6de586336ac1}</t>
  </si>
  <si>
    <t>401</t>
  </si>
  <si>
    <t>Veřejné osvětlení</t>
  </si>
  <si>
    <t>{3dac2c01-b0c9-4a06-9292-a9ee503e9766}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</si>
  <si>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</si>
  <si>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</si>
  <si>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</si>
  <si>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</si>
  <si>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</si>
  <si>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</si>
  <si>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</si>
  <si>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</si>
  <si>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</si>
  <si>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</si>
  <si>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</si>
  <si>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</si>
  <si>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</si>
  <si>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</si>
  <si>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</si>
  <si>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</si>
  <si>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</si>
  <si>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</si>
  <si>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</si>
  <si>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</si>
  <si>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</si>
  <si>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</si>
  <si>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</si>
  <si>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</si>
  <si>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</si>
  <si>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</si>
  <si>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</si>
  <si>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</si>
  <si>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</si>
  <si>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</si>
  <si>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</si>
  <si>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</si>
  <si>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</si>
  <si>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</si>
  <si>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</si>
  <si>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</si>
  <si>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</si>
  <si>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</si>
  <si>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</si>
  <si>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Geotechnický průzkum</t>
  </si>
  <si>
    <t>kpl</t>
  </si>
  <si>
    <t>CS ÚRS 2025 01</t>
  </si>
  <si>
    <t>1024</t>
  </si>
  <si>
    <t>1453692752</t>
  </si>
  <si>
    <t>VV</t>
  </si>
  <si>
    <t>prohlídka a posouzení podloží pozemních komunkací geotechnikem včetně návrhu opatření</t>
  </si>
  <si>
    <t>"pro stavbu jako celek" 1</t>
  </si>
  <si>
    <t>012203000</t>
  </si>
  <si>
    <t>Zeměměřičské práce před výstavbou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</si>
  <si>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</si>
  <si>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</si>
  <si>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</si>
  <si>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</si>
  <si>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</si>
  <si>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Zeměměřičské práce při provádění stavby</t>
  </si>
  <si>
    <t>1945371473</t>
  </si>
  <si>
    <t xml:space="preserve">Zaměření skutečného provedení stavby polohopisu a výškopisu, které bude sloužit jako podklad </t>
  </si>
  <si>
    <t>pro vyhotovení dokumentací skutečného provedení dle následujících položek</t>
  </si>
  <si>
    <t>"pro objekty PK, vodohosp. objekty a veřejné osvětlení jako celek" 1</t>
  </si>
  <si>
    <t>013254000</t>
  </si>
  <si>
    <t>Dokumentace skutečného provedení stavby</t>
  </si>
  <si>
    <t>1847896869</t>
  </si>
  <si>
    <t xml:space="preserve">vypracování  dokumentace skutečného provedení stavby</t>
  </si>
  <si>
    <t>pro objekty PK, vodohosp. objekty a veřejné osvětlení jako celek v tištěné podobě pro potřeby archivace a následného správce</t>
  </si>
  <si>
    <t>"PD ve 4 vyhotoveních" 1</t>
  </si>
  <si>
    <t>013254000w</t>
  </si>
  <si>
    <t>1342931243</t>
  </si>
  <si>
    <t>Vypracování dokumentace skutečného provedení stavby v elektronické podobě</t>
  </si>
  <si>
    <t>polohopisu a výškopisu ve formátu JVF pro vedení digitálně technické mapy Jihočeského kraje včetně jejího odeslání na Krajský úřad Jihočeského kraje.</t>
  </si>
  <si>
    <t>6</t>
  </si>
  <si>
    <t>013294000</t>
  </si>
  <si>
    <t>Ostatní dokumentace stavby</t>
  </si>
  <si>
    <t>522170879</t>
  </si>
  <si>
    <t>realizační dokumentace dle potřeby zhotovitele</t>
  </si>
  <si>
    <t>7</t>
  </si>
  <si>
    <t>013294000w</t>
  </si>
  <si>
    <t>-1177773873</t>
  </si>
  <si>
    <t xml:space="preserve">polohopisu a výškopisu sítí  ve formátu JVF pro potřeby objednatele</t>
  </si>
  <si>
    <t>8</t>
  </si>
  <si>
    <t>013294000ww</t>
  </si>
  <si>
    <t>-1054088167</t>
  </si>
  <si>
    <t xml:space="preserve">polohopisu a výškopisu komunikací a sítí  ve formátu DWG a DGN  pro vedení digitálně technické mapy města Třeboně pro potřeby objednatele</t>
  </si>
  <si>
    <t>VRN3</t>
  </si>
  <si>
    <t>Zařízení staveniště</t>
  </si>
  <si>
    <t>9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</si>
  <si>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</si>
  <si>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</si>
  <si>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</si>
  <si>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</si>
  <si>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</si>
  <si>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10</t>
  </si>
  <si>
    <t>034203000</t>
  </si>
  <si>
    <t>Opatření na ochranu pozemků sousedních se staveništěm</t>
  </si>
  <si>
    <t>-986983380</t>
  </si>
  <si>
    <t xml:space="preserve">Vypracování pasportu statického stavu přilehlé zástavby </t>
  </si>
  <si>
    <t>11</t>
  </si>
  <si>
    <t>034303000</t>
  </si>
  <si>
    <t>Dopravní značení na staveništi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</si>
  <si>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</si>
  <si>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</si>
  <si>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</si>
  <si>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</si>
  <si>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</si>
  <si>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12</t>
  </si>
  <si>
    <t>043103000w</t>
  </si>
  <si>
    <t>Zkoušky bez rozlišení -Zkoušky materiálů zkušebnou zhotovitele</t>
  </si>
  <si>
    <t>-1971255087</t>
  </si>
  <si>
    <t xml:space="preserve">zajištění všech zkoušek materiálů  dle požadavků TKP a ZTKP</t>
  </si>
  <si>
    <t>"Zkoušky materiálů zhotovitelem, pro stavbu jako celek" 1</t>
  </si>
  <si>
    <t>včetně zkoušek vzorkování dle vyhl. č. 283/2023 Sb.</t>
  </si>
  <si>
    <t>13</t>
  </si>
  <si>
    <t>043103000w1</t>
  </si>
  <si>
    <t>Zkoušky bez rozlišení -Zkoušky materiálů nezávislou zkušebnou</t>
  </si>
  <si>
    <t>Kč</t>
  </si>
  <si>
    <t>-508693731</t>
  </si>
  <si>
    <t>"bere se pro stavbu jako celek" 15000</t>
  </si>
  <si>
    <t>Čerpat po odsouhlasení TDI.</t>
  </si>
  <si>
    <t>14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</si>
  <si>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</si>
  <si>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</si>
  <si>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</si>
  <si>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</si>
  <si>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</si>
  <si>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043194000w1</t>
  </si>
  <si>
    <t>Ostatní zkoušky - Zkoušky konstrukcí a prací nezávislou zkušebnou</t>
  </si>
  <si>
    <t>1686548342</t>
  </si>
  <si>
    <t>"bere se pro celou stavbu jako celek" 15000</t>
  </si>
  <si>
    <t>VRN5</t>
  </si>
  <si>
    <t>Finanční náklady</t>
  </si>
  <si>
    <t>16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</si>
  <si>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</si>
  <si>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</si>
  <si>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</si>
  <si>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</si>
  <si>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</si>
  <si>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</si>
  <si>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17</t>
  </si>
  <si>
    <t>091003000w</t>
  </si>
  <si>
    <t>Ostatní náklady - další opatření na BOZP při práci na staveništi</t>
  </si>
  <si>
    <t>-364273459</t>
  </si>
  <si>
    <t>101 - Místní komunikace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</si>
  <si>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</si>
  <si>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</si>
  <si>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</si>
  <si>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</si>
  <si>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</si>
  <si>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</si>
  <si>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</si>
  <si>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</si>
  <si>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</si>
  <si>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</si>
  <si>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</si>
  <si>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</si>
  <si>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</si>
  <si>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HSV</t>
  </si>
  <si>
    <t>Práce a dodávky HSV</t>
  </si>
  <si>
    <t>Zemní práce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</si>
  <si>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</si>
  <si>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</si>
  <si>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</si>
  <si>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1928429255</t>
  </si>
  <si>
    <t>"odstranění keřů a stromů do prům. 100mm dle výk.výměr" 606,6</t>
  </si>
  <si>
    <t>112101101</t>
  </si>
  <si>
    <t>Odstranění stromů s odřezáním kmene a s odvětvením listnatých, průměru kmene přes 100 do 300 mm</t>
  </si>
  <si>
    <t>kus</t>
  </si>
  <si>
    <t>-510385646</t>
  </si>
  <si>
    <t>"stromů o prům. kmene do 0.3 m dle výk. výměr" 15</t>
  </si>
  <si>
    <t>112101102</t>
  </si>
  <si>
    <t>Odstranění stromů s odřezáním kmene a s odvětvením listnatých, průměru kmene přes 300 do 500 mm</t>
  </si>
  <si>
    <t>802345719</t>
  </si>
  <si>
    <t>"stromů o prům. kmene do 0.5 m dle výk. výměr" 2</t>
  </si>
  <si>
    <t>112155221</t>
  </si>
  <si>
    <t>Štěpkování s naložením na dopravní prostředek a odvozem do 20 km stromků a větví solitérů, průměru kmene přes 300 do 500 mm</t>
  </si>
  <si>
    <t>-1838723291</t>
  </si>
  <si>
    <t xml:space="preserve">"dle odstranění  stromů" 15+2</t>
  </si>
  <si>
    <t>112155311</t>
  </si>
  <si>
    <t>Štěpkování s naložením na dopravní prostředek a odvozem do 20 km keřového porostu středně hustého</t>
  </si>
  <si>
    <t>-1504547278</t>
  </si>
  <si>
    <t>"dle odstranění" 606,6</t>
  </si>
  <si>
    <t>112251101</t>
  </si>
  <si>
    <t>Odstranění pařezů strojně s jejich vykopáním nebo vytrháním průměru přes 100 do 300 mm</t>
  </si>
  <si>
    <t>-155319990</t>
  </si>
  <si>
    <t>"dle kácení" 15</t>
  </si>
  <si>
    <t>112251102</t>
  </si>
  <si>
    <t>Odstranění pařezů strojně s jejich vykopáním nebo vytrháním průměru přes 300 do 500 mm</t>
  </si>
  <si>
    <t>1093773432</t>
  </si>
  <si>
    <t>"dle kácení" 2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</si>
  <si>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</si>
  <si>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</si>
  <si>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-552862434</t>
  </si>
  <si>
    <t>"odstranění kce chodníku ze ZD, dle výk. výměr" 3,5</t>
  </si>
  <si>
    <t>"pro předláždění přejezdu dle výk. výměr" 0,5</t>
  </si>
  <si>
    <t>Součet</t>
  </si>
  <si>
    <t>113106132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</si>
  <si>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</si>
  <si>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2032908130</t>
  </si>
  <si>
    <t>"odstranění bet. dlažby 400/400, dle výk. výměr" 20,2</t>
  </si>
  <si>
    <t>"odstranění bet. dlažby 600/300, dle výk. výměr" 4,3</t>
  </si>
  <si>
    <t>113106143</t>
  </si>
  <si>
    <t>Rozebrání dlažeb komunikací pro pěší s přemístěním hmot na skládku na vzdálenost do 3 m nebo s naložením na dopravní prostředek s ložem z kameniva nebo živice a s jakoukoliv výplní spár strojně plochy jednotlivě přes 50 m2 z kamenných dlaždic nebo desek</t>
  </si>
  <si>
    <t>-759497060</t>
  </si>
  <si>
    <t xml:space="preserve">"odstranění  dllažby z kamen. odseků-úprava vjezdu, dle výk. výměr" 64,8</t>
  </si>
  <si>
    <t>použije se zpětně, přebytek se předá vlastníkovi na místě</t>
  </si>
  <si>
    <t>113106161</t>
  </si>
  <si>
    <t>Rozebrání dlažeb vozovek a ploch s přemístěním hmot na skládku na vzdálenost do 3 m nebo s naložením na dopravní prostředek, s jakoukoliv výplní spár ručně z drobných kostek nebo odseků s ložem z kameniva</t>
  </si>
  <si>
    <t>1590373134</t>
  </si>
  <si>
    <t>"pro předláždění řádku z kostek dle výk. výměr" 5,7*0,1</t>
  </si>
  <si>
    <t>použije se zpětně</t>
  </si>
  <si>
    <t>113106190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</si>
  <si>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</si>
  <si>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>-261906623</t>
  </si>
  <si>
    <t xml:space="preserve">"odstranění  kce sjezdu z bet. panelu dle výk. výměr" 9,0</t>
  </si>
  <si>
    <t>113107330</t>
  </si>
  <si>
    <t>Odstranění podkladů nebo krytů strojně plochy jednotlivě do 50 m2 s přemístěním hmot na skládku na vzdálenost do 3 m nebo s naložením na dopravní prostředek z betonu prostého, o tl. vrstvy do 100 mm</t>
  </si>
  <si>
    <t>-334057769</t>
  </si>
  <si>
    <t xml:space="preserve">"odstranění kce sjezdu, kryt z betonu, dle výk. výměr"  46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</si>
  <si>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</si>
  <si>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</si>
  <si>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-1556667615</t>
  </si>
  <si>
    <t xml:space="preserve">"odstranění vozovky AB tl. 500mm, uvažuje se 350 mm ŠD, dle výk.výměr"  1669 </t>
  </si>
  <si>
    <t>50% bude použito do výměny AZ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</si>
  <si>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</si>
  <si>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</si>
  <si>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381823349</t>
  </si>
  <si>
    <t>"odstranění kce z kamen.odseků, dle výk. výměr" 64,8</t>
  </si>
  <si>
    <t>"odstranění bet.dlažby 400/400, dle výk. výměr" 20,2</t>
  </si>
  <si>
    <t>"odstranění bet.dlažby 600/300, dle výk. výměr" 4,3</t>
  </si>
  <si>
    <t>"odstranění beton.panelu, dle výk. výměr" 9,0</t>
  </si>
  <si>
    <t>"odstranění beton krytu, dle výk. výměr" 46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</si>
  <si>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</si>
  <si>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</si>
  <si>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1982018824</t>
  </si>
  <si>
    <t>"odstranění kce chodníku z ZD, dle výk. výměr" 3,5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</si>
  <si>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</si>
  <si>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</si>
  <si>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-295312608</t>
  </si>
  <si>
    <t xml:space="preserve">odstranění kce vozovky  tl. 440 mm na pl. rýhy pro výměnu vodovodu</t>
  </si>
  <si>
    <t>"odstranění podkladu z ŠD tl. 0.21 m, dle výk. výměr" 81,60</t>
  </si>
  <si>
    <t>18</t>
  </si>
  <si>
    <t>113107543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</si>
  <si>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</si>
  <si>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-135040940</t>
  </si>
  <si>
    <t>"odstranění podkladu z PM tl. 0.15 m, dle výk. výměr" 81,60</t>
  </si>
  <si>
    <t>odstraněnou PM (ZAS-T4) využít do zpětného zásypu rýhy v rozsahu AZ vozovky</t>
  </si>
  <si>
    <t>včetně manipulace v rámci staveniště</t>
  </si>
  <si>
    <t>19</t>
  </si>
  <si>
    <t>113154512</t>
  </si>
  <si>
    <t>Frézování živičného podkladu nebo krytu s naložením hmot na dopravní prostředek plochy do 500 m2 pruhu šířky do 0,5 m, tloušťky vrstvy 40 mm</t>
  </si>
  <si>
    <t>590669120</t>
  </si>
  <si>
    <t>"uvažuje se pro povrch úpravu vozovky, dle výk. výměr" 5,0</t>
  </si>
  <si>
    <t>dle diagnostiky tř. ZAS-T1, ZAS-T2</t>
  </si>
  <si>
    <t>20</t>
  </si>
  <si>
    <t>113154533</t>
  </si>
  <si>
    <t>Frézování živičného podkladu nebo krytu s naložením hmot na dopravní prostředek plochy přes 500 do 2 000 m2 pruhu šířky do 1 m, tloušťky vrstvy 50 mm</t>
  </si>
  <si>
    <t>138299316</t>
  </si>
  <si>
    <t>"odstranění krytu vozovky tl. 500mm, dle výk.výměr" 1669</t>
  </si>
  <si>
    <t>113154538</t>
  </si>
  <si>
    <t>Frézování živičného podkladu nebo krytu s naložením hmot na dopravní prostředek plochy přes 500 do 2 000 m2 pruhu šířky do 1 m, tloušťky vrstvy 100 mm</t>
  </si>
  <si>
    <t>-176480540</t>
  </si>
  <si>
    <t>22</t>
  </si>
  <si>
    <t>113154526</t>
  </si>
  <si>
    <t>Frézování živičného podkladu nebo krytu s naložením hmot na dopravní prostředek plochy do 500 m2 pruhu šířky přes 0,5 m, tloušťky vrstvy 80 mm</t>
  </si>
  <si>
    <t>256200584</t>
  </si>
  <si>
    <t xml:space="preserve">"uvažuje se pro frézování vozovky pro plošnou provrchovou úpravu  dle výk. výměr" 426,5</t>
  </si>
  <si>
    <t xml:space="preserve">přičte se odstranění kce vozovky  tl. 440 mm na pl. rýhy pro výměnu vodovodu</t>
  </si>
  <si>
    <t xml:space="preserve">"frézování asf. vrstev vozovky tl. 80 mm,  dle výk. výměr" 81,6</t>
  </si>
  <si>
    <t>"dle diagnostiky tř. ZAS-T1, ZAS-T2</t>
  </si>
  <si>
    <t>23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</si>
  <si>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</si>
  <si>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</si>
  <si>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</si>
  <si>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1045617037</t>
  </si>
  <si>
    <t>"Vytrhání betonových obrubníků silničních stojatých dle výk. výměr" 10,1</t>
  </si>
  <si>
    <t>24</t>
  </si>
  <si>
    <t>121151123</t>
  </si>
  <si>
    <t>Sejmutí ornice strojně při souvislé ploše přes 500 m2, tl. vrstvy do 200 mm</t>
  </si>
  <si>
    <t>-579185262</t>
  </si>
  <si>
    <t>"odhumusování tl. 0.1 m dle výk. výměr" 1259,9</t>
  </si>
  <si>
    <t>"odhumusování tl. 0.2 m dle výk. výměr" 795,7</t>
  </si>
  <si>
    <t>25</t>
  </si>
  <si>
    <t>122251106</t>
  </si>
  <si>
    <t>Odkopávky a prokopávky nezapažené strojně v hornině třídy těžitelnosti I skupiny 3 přes 1 000 do 5 000 m3</t>
  </si>
  <si>
    <t>m3</t>
  </si>
  <si>
    <t>-328410005</t>
  </si>
  <si>
    <t>"výkop pro nové konstrukce dle výk. výměr" 603,40</t>
  </si>
  <si>
    <t>"výkop pro výměnu zeminy dle výk. výměr" 1207,75</t>
  </si>
  <si>
    <t>26</t>
  </si>
  <si>
    <t>129001101</t>
  </si>
  <si>
    <t>Příplatek k cenám vykopávek za ztížení vykopávky v blízkosti podzemního vedení nebo výbušnin v horninách jakékoliv třídy</t>
  </si>
  <si>
    <t>738686993</t>
  </si>
  <si>
    <t>"bere se cca 20% odkopávky" 1811,15*0,2</t>
  </si>
  <si>
    <t>27</t>
  </si>
  <si>
    <t>132251104</t>
  </si>
  <si>
    <t>Hloubení nezapažených rýh šířky do 800 mm strojně s urovnáním dna do předepsaného profilu a spádu v hornině třídy těžitelnosti I skupiny 3 přes 100 m3</t>
  </si>
  <si>
    <t>666211055</t>
  </si>
  <si>
    <t xml:space="preserve">"pro drenáž DN100  š. 0.5, prům. hl. 0.6, délka dle výk. výměr" 0,5*0,6*38,1</t>
  </si>
  <si>
    <t xml:space="preserve">"pro drenáž DN150  š. 0.5, prům. hl. 0.6, délka dle výk. výměr" 0,5*0,6*371,2</t>
  </si>
  <si>
    <t>28</t>
  </si>
  <si>
    <t>132251251</t>
  </si>
  <si>
    <t>Hloubení nezapažených rýh šířky přes 800 do 2 000 mm strojně s urovnáním dna do předepsaného profilu a spádu v hornině třídy těžitelnosti I skupiny 3 do 20 m3</t>
  </si>
  <si>
    <t>-1599175315</t>
  </si>
  <si>
    <t xml:space="preserve">výkop pro přípojky ul. vpustí  šířka rýhy 0,9 m</t>
  </si>
  <si>
    <t>"bere se prům. hl. 1,0 m pod plání " (3,7+0,8)*0,9*1,9</t>
  </si>
  <si>
    <t>"výkop rýh pro odstranění stáv. trubek, dle výk.výměr " 8,11</t>
  </si>
  <si>
    <t>29</t>
  </si>
  <si>
    <t>133254101</t>
  </si>
  <si>
    <t>Hloubení zapažených šachet strojně v hornině třídy těžitelnosti I skupiny 3 do 20 m3</t>
  </si>
  <si>
    <t>-448183291</t>
  </si>
  <si>
    <t>"pro jednoduché ul. vpusti, půdor. 1,2x1,2m, cca hl. 1,9m pod plání " 1,2*1,2*1,9*1</t>
  </si>
  <si>
    <t>"pro dren. šachty, půdor. 1,4x1,4m, cca hl. 1,0m pod plání " 1,4*1,4*1,0*4</t>
  </si>
  <si>
    <t>30</t>
  </si>
  <si>
    <t>151101101</t>
  </si>
  <si>
    <t>Zřízení pažení a rozepření stěn rýh pro podzemní vedení příložné pro jakoukoliv mezerovitost, hloubky do 2 m</t>
  </si>
  <si>
    <t>-1558145004</t>
  </si>
  <si>
    <t>"Pro šachty uličních vpustí pod plání" 1,2*4*1,9*1</t>
  </si>
  <si>
    <t>31</t>
  </si>
  <si>
    <t>151101111</t>
  </si>
  <si>
    <t>Odstranění pažení a rozepření stěn rýh pro podzemní vedení s uložením materiálu na vzdálenost do 3 m od kraje výkopu příložné, hloubky do 2 m</t>
  </si>
  <si>
    <t>-240507331</t>
  </si>
  <si>
    <t>"dle zřízení" 9,12</t>
  </si>
  <si>
    <t>32</t>
  </si>
  <si>
    <t>162201411</t>
  </si>
  <si>
    <t>Vodorovné přemístění větví, kmenů nebo pařezů s naložením, složením a dopravou do 1000 m kmenů stromů listnatých, průměru přes 100 do 300 mm</t>
  </si>
  <si>
    <t>-756244601</t>
  </si>
  <si>
    <t>"na deponii stavebníka do 1 km, dle kácení" 15</t>
  </si>
  <si>
    <t>33</t>
  </si>
  <si>
    <t>162201412</t>
  </si>
  <si>
    <t>Vodorovné přemístění větví, kmenů nebo pařezů s naložením, složením a dopravou do 1000 m kmenů stromů listnatých, průměru přes 300 do 500 mm</t>
  </si>
  <si>
    <t>1288822805</t>
  </si>
  <si>
    <t>"na deponii stavebníka do 1 km, dle kácení" 2</t>
  </si>
  <si>
    <t>34</t>
  </si>
  <si>
    <t>162201421</t>
  </si>
  <si>
    <t>Vodorovné přemístění větví, kmenů nebo pařezů s naložením, složením a dopravou do 1000 m pařezů kmenů, průměru přes 100 do 300 mm</t>
  </si>
  <si>
    <t>-391977551</t>
  </si>
  <si>
    <t>"pařezy na skládku odpadů do 20 km, dle kácení" 15</t>
  </si>
  <si>
    <t>35</t>
  </si>
  <si>
    <t>162201422</t>
  </si>
  <si>
    <t>Vodorovné přemístění větví, kmenů nebo pařezů s naložením, složením a dopravou do 1000 m pařezů kmenů, průměru přes 300 do 500 mm</t>
  </si>
  <si>
    <t>-1774320342</t>
  </si>
  <si>
    <t>"pařezy na skládku odpadů do 20 km, dle kácení" 2</t>
  </si>
  <si>
    <t>36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</si>
  <si>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</si>
  <si>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</si>
  <si>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1047871290</t>
  </si>
  <si>
    <t>"pařezy na skládku odpadů do 20 km, dle kácení" 15*(20-1)</t>
  </si>
  <si>
    <t>37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</si>
  <si>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</si>
  <si>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</si>
  <si>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1183575581</t>
  </si>
  <si>
    <t>"pařezy na skládku odpadů do 20 km, dle kácení" 2*(20-1)</t>
  </si>
  <si>
    <t>38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</si>
  <si>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</si>
  <si>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</si>
  <si>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1443379047</t>
  </si>
  <si>
    <t>přebytečná ornice na deponii stavebníka do 3 km</t>
  </si>
  <si>
    <t>(1259,9*0,1+795,7*0,2)-(214,7*0,1+495,88*0,1)</t>
  </si>
  <si>
    <t>39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</si>
  <si>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</si>
  <si>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</si>
  <si>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-476592062</t>
  </si>
  <si>
    <t xml:space="preserve">přebytečná zemina z výkopů, </t>
  </si>
  <si>
    <t>uvažován odvoz na recyklační centrum do 20 km</t>
  </si>
  <si>
    <t>"odkopávka" 1811,15</t>
  </si>
  <si>
    <t>"rýhy" 122,79+15,805</t>
  </si>
  <si>
    <t>"šachty" 10,576</t>
  </si>
  <si>
    <t>"odečte se zásyp" -34,798</t>
  </si>
  <si>
    <t>"odečte se dod. násyp" -39,67</t>
  </si>
  <si>
    <t>40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</si>
  <si>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</si>
  <si>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</si>
  <si>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1330613470</t>
  </si>
  <si>
    <t>"dle přemístění" 1885,853*(20-10)</t>
  </si>
  <si>
    <t>41</t>
  </si>
  <si>
    <t>171201231</t>
  </si>
  <si>
    <t>Poplatek za uložení stavebního odpadu na recyklační skládce (skládkovné) zeminy a kamení zatříděného do Katalogu odpadů pod kódem 17 05 04</t>
  </si>
  <si>
    <t>t</t>
  </si>
  <si>
    <t>1855243398</t>
  </si>
  <si>
    <t>"přebytečná zemina dle přepravy" 1885,853*1,8</t>
  </si>
  <si>
    <t>42</t>
  </si>
  <si>
    <t>171152112</t>
  </si>
  <si>
    <t>Uložení sypaniny do zhutněných násypů pro silnice, dálnice a letiště s rozprostřením sypaniny ve vrstvách, s hrubým urovnáním a uzavřením povrchu násypu z hornin nesoudržných sypkých mimo aktivní zónu</t>
  </si>
  <si>
    <t>-1151528357</t>
  </si>
  <si>
    <t>"pro dodatečný násyp dle výk. výměr" 39,67</t>
  </si>
  <si>
    <t>využije se vhodná zemina z výkopů</t>
  </si>
  <si>
    <t>43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</si>
  <si>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</si>
  <si>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</si>
  <si>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-2142317063</t>
  </si>
  <si>
    <t>"násyp, dle výk.výměr" 217</t>
  </si>
  <si>
    <t>"násyp výměny zeminy AZ, tl.500 mm, dle výk.výměr" 1253,79</t>
  </si>
  <si>
    <t>44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</si>
  <si>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</si>
  <si>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</si>
  <si>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</si>
  <si>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</si>
  <si>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</si>
  <si>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1470,79*2,0</t>
  </si>
  <si>
    <t>"odečte se 50% ŠD podklad z vozovky" -968,02*0,5</t>
  </si>
  <si>
    <t>vykazovat dle skutečnosti</t>
  </si>
  <si>
    <t>45</t>
  </si>
  <si>
    <t>174101101</t>
  </si>
  <si>
    <t>Zásyp sypaninou z jakékoliv horniny strojně s uložením výkopku ve vrstvách se zhutněním jam, šachet, rýh nebo kolem objektů v těchto vykopávkách</t>
  </si>
  <si>
    <t>100568210</t>
  </si>
  <si>
    <t>"výkop rýh pro přípojky" 15,805</t>
  </si>
  <si>
    <t>"výkop šachet" 10,567</t>
  </si>
  <si>
    <t>"zásyp rýh po odstranění stáv.trubek. dle výk.výměr" 13,27</t>
  </si>
  <si>
    <t>"odečte se obsyp přípojek vč. potrubí" -1,892</t>
  </si>
  <si>
    <t xml:space="preserve">odečte se zemina vytlačená tělesy ul. vpustí </t>
  </si>
  <si>
    <t>-0,3*0,3*3,14*1,9*1</t>
  </si>
  <si>
    <t>odečte se zemina vytlačená tělesy dren. šachet</t>
  </si>
  <si>
    <t>-0,4*0,4*3,14*1,0*4</t>
  </si>
  <si>
    <t>odečte se lože pro potrubí</t>
  </si>
  <si>
    <t>-0,9*0,1*(3,7+0,8)</t>
  </si>
  <si>
    <t>46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</si>
  <si>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</si>
  <si>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</si>
  <si>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-472783130</t>
  </si>
  <si>
    <t>přípojky do výšky 0,3 m nad povrch potrubí</t>
  </si>
  <si>
    <t>"De160" (0,16+0,3)*0,9*3,7</t>
  </si>
  <si>
    <t>"De200" (0,20+0,3)*0,9*0,8</t>
  </si>
  <si>
    <t>Mezisoučet</t>
  </si>
  <si>
    <t>odečte se zemina vytlačená potrubím</t>
  </si>
  <si>
    <t>"De160" -(0,08*0,08)*3,14*3,7</t>
  </si>
  <si>
    <t>"De200" -(0,1*0,1)*3,14*0,8</t>
  </si>
  <si>
    <t>47</t>
  </si>
  <si>
    <t>58331351</t>
  </si>
  <si>
    <t>kamenivo těžené drobné frakce 0/4</t>
  </si>
  <si>
    <t>-1644726491</t>
  </si>
  <si>
    <t>"pro obsyp, cca 2,0 t/m3" 1,793*2,0</t>
  </si>
  <si>
    <t>48</t>
  </si>
  <si>
    <t>181351113</t>
  </si>
  <si>
    <t>Rozprostření a urovnání ornice v rovině nebo ve svahu sklonu do 1:5 strojně při souvislé ploše přes 500 m2, tl. vrstvy do 200 mm</t>
  </si>
  <si>
    <t>590308626</t>
  </si>
  <si>
    <t>"ohumusování v rovině tl.100 mm dle výk. výměr" 214,7</t>
  </si>
  <si>
    <t>49</t>
  </si>
  <si>
    <t>182111111</t>
  </si>
  <si>
    <t>Zpevnění svahu tkaninou nebo rohoží na svahu sklonu přes 1:2 do 1:1</t>
  </si>
  <si>
    <t>-223284867</t>
  </si>
  <si>
    <t>"dle výkaz výměr" 96,4</t>
  </si>
  <si>
    <t>50</t>
  </si>
  <si>
    <t>61894013</t>
  </si>
  <si>
    <t>síť protierozní z kokosových vláken 700g/m2</t>
  </si>
  <si>
    <t>-877560825</t>
  </si>
  <si>
    <t>"dle zpevnění svahu" 96,40</t>
  </si>
  <si>
    <t>přičteno ztratné 10%</t>
  </si>
  <si>
    <t>96,4*1,1 'Přepočtené koeficientem množství</t>
  </si>
  <si>
    <t>51</t>
  </si>
  <si>
    <t>182351123</t>
  </si>
  <si>
    <t>Rozprostření a urovnání ornice ve svahu sklonu přes 1:5 strojně při souvislé ploše přes 100 do 500 m2, tl. vrstvy do 200 mm</t>
  </si>
  <si>
    <t>-1822474118</t>
  </si>
  <si>
    <t>"ohumusování ve svahu tl.100 mm dle výk. výměr" 495,88</t>
  </si>
  <si>
    <t>52</t>
  </si>
  <si>
    <t>182201101</t>
  </si>
  <si>
    <t>Svahování trvalých svahů do projektovaných profilů strojně s potřebným přemístěním výkopku při svahování násypů v jakékoliv hornině</t>
  </si>
  <si>
    <t>1061559051</t>
  </si>
  <si>
    <t>"dle ohumusování ve svahu, dle výk.výměr" 495,88</t>
  </si>
  <si>
    <t>53</t>
  </si>
  <si>
    <t>181411131</t>
  </si>
  <si>
    <t>Založení trávníku na půdě předem připravené plochy do 1000 m2 výsevem včetně utažení parkového v rovině nebo na svahu do 1:5</t>
  </si>
  <si>
    <t>998714460</t>
  </si>
  <si>
    <t>"dle ohumusování v rovině dle výk. výměr" 214,7</t>
  </si>
  <si>
    <t>54</t>
  </si>
  <si>
    <t>181411132</t>
  </si>
  <si>
    <t>Založení trávníku na půdě předem připravené plochy do 1000 m2 výsevem včetně utažení parkového na svahu přes 1:5 do 1:2</t>
  </si>
  <si>
    <t>1926804513</t>
  </si>
  <si>
    <t>"dle ohumusování ve svahu dle výk. výměr"495,88</t>
  </si>
  <si>
    <t>55</t>
  </si>
  <si>
    <t>00572410</t>
  </si>
  <si>
    <t>osivo směs travní parková</t>
  </si>
  <si>
    <t>kg</t>
  </si>
  <si>
    <t>-1124438157</t>
  </si>
  <si>
    <t>dle ohumusování dle výk. výměr, cca 0.03 kg/m2</t>
  </si>
  <si>
    <t>(214,7+495,88)*0,03</t>
  </si>
  <si>
    <t>56</t>
  </si>
  <si>
    <t>181951111</t>
  </si>
  <si>
    <t>Úprava pláně vyrovnáním výškových rozdílů strojně v hornině třídy těžitelnosti I, skupiny 1 až 3 bez zhutnění</t>
  </si>
  <si>
    <t>2100996507</t>
  </si>
  <si>
    <t>"uvažuje se pro plochy ohumusování v rovině dle výk. výměr" 214,7</t>
  </si>
  <si>
    <t>57</t>
  </si>
  <si>
    <t>181252305</t>
  </si>
  <si>
    <t>Úprava pláně na stavbách silnic a dálnic strojně na násypech se zhutněním</t>
  </si>
  <si>
    <t>-746915973</t>
  </si>
  <si>
    <t xml:space="preserve">"plocha  parapláně, dle výk. výměr" 1253,79/0,5</t>
  </si>
  <si>
    <t>"plocha pláně, dle výk. výměr" 2850,04</t>
  </si>
  <si>
    <t>v zářezu i násypu</t>
  </si>
  <si>
    <t>58</t>
  </si>
  <si>
    <t>184818231</t>
  </si>
  <si>
    <t>Ochrana kmene bedněním před poškozením stavebním provozem zřízení včetně odstranění výšky bednění do 2 m průměru kmene do 300 mm</t>
  </si>
  <si>
    <t>-810750252</t>
  </si>
  <si>
    <t>"ochrana před poškozením kmene v blízkosti stavby" 2+16</t>
  </si>
  <si>
    <t>59</t>
  </si>
  <si>
    <t>184818232</t>
  </si>
  <si>
    <t>Ochrana kmene bedněním před poškozením stavebním provozem zřízení včetně odstranění výšky bednění do 2 m průměru kmene přes 300 do 500 mm</t>
  </si>
  <si>
    <t>314346734</t>
  </si>
  <si>
    <t>"ochrana před poškozením kmene v blízkosti stavby" 17</t>
  </si>
  <si>
    <t>60</t>
  </si>
  <si>
    <t>184818233</t>
  </si>
  <si>
    <t>Ochrana kmene bedněním před poškozením stavebním provozem zřízení včetně odstranění výšky bednění do 2 m průměru kmene přes 500 do 700 mm</t>
  </si>
  <si>
    <t>1080912992</t>
  </si>
  <si>
    <t>"ochrana před poškozením kmene v blízkosti stavby" 1</t>
  </si>
  <si>
    <t>61</t>
  </si>
  <si>
    <t>184852322</t>
  </si>
  <si>
    <t>Řez stromů prováděný lezeckou technikou výchovný (S-RV) alejové stromy, výšky přes 4 do 6 m</t>
  </si>
  <si>
    <t>-562650573</t>
  </si>
  <si>
    <t xml:space="preserve">"prořezání větví stromů zasahující do jízdního pruhu, dle výk.výměr"  15</t>
  </si>
  <si>
    <t>62</t>
  </si>
  <si>
    <t>185804312</t>
  </si>
  <si>
    <t>Zalití rostlin vodou plochy záhonů jednotlivě přes 20 m2</t>
  </si>
  <si>
    <t>458163185</t>
  </si>
  <si>
    <t>uvažuje se 10x po 10 l na 1 m2 travnatých ploch</t>
  </si>
  <si>
    <t>(214,7+495,88)*10*10*0,001</t>
  </si>
  <si>
    <t>Zakládání</t>
  </si>
  <si>
    <t>63</t>
  </si>
  <si>
    <t>211561111</t>
  </si>
  <si>
    <t>Výplň kamenivem do rýh odvodňovacích žeber nebo trativodů bez zhutnění, s úpravou povrchu výplně kamenivem hrubým drceným frakce 4 až 16 mm</t>
  </si>
  <si>
    <t>1327113568</t>
  </si>
  <si>
    <t>"pro DN100, uvažovaná fr.8/16, dle výk.výměr" 0,5*0,6*38,1</t>
  </si>
  <si>
    <t>uvažuje se výplň drenážních žeber nezapočtená v pol. č. 212752101</t>
  </si>
  <si>
    <t>"odečte se obsyp započtený v pol. č. 212752101, 0.1 m3/m" -38,1*0,1</t>
  </si>
  <si>
    <t>"pro DN150, uvažována fr.8/16, dle výk.výměr" 0,5*0,6*371,2</t>
  </si>
  <si>
    <t>uvažuje se výplň drenážních žeber nezapočtená v pol. č. 212752102</t>
  </si>
  <si>
    <t>"odečte se obsyp započtený v pol. č. 212752101, 0.1 m3/m" -371,2*0,1</t>
  </si>
  <si>
    <t>64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</si>
  <si>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</si>
  <si>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</si>
  <si>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433983656</t>
  </si>
  <si>
    <t>"drenáž dle výk.výměr" 38,1</t>
  </si>
  <si>
    <t>součástí položky je obsyp kamenivem v množstí 0.1m3/m</t>
  </si>
  <si>
    <t>65</t>
  </si>
  <si>
    <t>212752102</t>
  </si>
  <si>
    <t>Trativody z drenážních trubek pro liniové stavby a komunikace se zřízením štěrkového lože pod trubky a s jejich obsypem v otevřeném výkopu trubka korugovaná sendvičová PE-HD SN 4 celoperforovaná 360° DN 150</t>
  </si>
  <si>
    <t>-2026396495</t>
  </si>
  <si>
    <t>"drenáž dle výk.výměr" 371,2</t>
  </si>
  <si>
    <t>Svislé a kompletní konstrukce</t>
  </si>
  <si>
    <t>66</t>
  </si>
  <si>
    <t>327112911</t>
  </si>
  <si>
    <t>Rozebrání opěrné nebo dělicí stěny z betonových bloků ukládaných na pero a drážku tloušťky 600 mm</t>
  </si>
  <si>
    <t>1036084330</t>
  </si>
  <si>
    <t>"rozebrání opěrné zdi vjezdu, vč.krycích desk, tl. cca 0,25m, dle výk.výměr" 3,6*0,25</t>
  </si>
  <si>
    <t>Vodorovné konstrukce</t>
  </si>
  <si>
    <t>67</t>
  </si>
  <si>
    <t>451311111</t>
  </si>
  <si>
    <t>Podklad pod dlažbu z betonu prostého bez zvýšených nároků na prostředí tř. C 20/25 tl. do 100 mm</t>
  </si>
  <si>
    <t>-774370688</t>
  </si>
  <si>
    <t>" lože pod dlažbu z lomového kamene-zpevnění příkopu a krajnice, tl. 100 mm, dle výk.výměr" 4,2</t>
  </si>
  <si>
    <t>68</t>
  </si>
  <si>
    <t>451572111</t>
  </si>
  <si>
    <t>Lože pod potrubí, stoky a drobné objekty v otevřeném výkopu z kameniva drobného těženého 0 až 4 mm</t>
  </si>
  <si>
    <t>1178178458</t>
  </si>
  <si>
    <t>pod přípojky dle výkazu výměr</t>
  </si>
  <si>
    <t>"kubatura" 0,9*0,1*(3,7+0,8)</t>
  </si>
  <si>
    <t>69</t>
  </si>
  <si>
    <t>452112122</t>
  </si>
  <si>
    <t>Osazení betonových dílců prstenců nebo rámů pod poklopy a mříže, výšky přes 100 do 200 mm</t>
  </si>
  <si>
    <t>1430797421</t>
  </si>
  <si>
    <t>pro nové uliční vpusti</t>
  </si>
  <si>
    <t>"dle výk. výměr" 1</t>
  </si>
  <si>
    <t>70</t>
  </si>
  <si>
    <t>592238640</t>
  </si>
  <si>
    <t>prstenec pro uliční vpusť vyrovnávací betonový 390x60x130mm</t>
  </si>
  <si>
    <t>-1026569966</t>
  </si>
  <si>
    <t>"dle osazení" 1</t>
  </si>
  <si>
    <t>71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</si>
  <si>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</si>
  <si>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</si>
  <si>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2071059923</t>
  </si>
  <si>
    <t xml:space="preserve">Dlažba z lomového kamene upraveného vodorovně nebo plocha ve sklonu do 1:2 s dodáním hmot do cementové malty, </t>
  </si>
  <si>
    <t>s vyplněním spár cementovou maltou v ploše do 20 m2, tl. 200mm</t>
  </si>
  <si>
    <t>"dlažba z lomového kamene tl. 200mm, dle výk.výměr" 4,2</t>
  </si>
  <si>
    <t>Komunikace pozemní</t>
  </si>
  <si>
    <t>72</t>
  </si>
  <si>
    <t>564851112</t>
  </si>
  <si>
    <t>Podklad ze štěrkodrti ŠD s rozprostřením a zhutněním plochy přes 100 m2, po zhutnění tl. 160 mm</t>
  </si>
  <si>
    <t>-862984928</t>
  </si>
  <si>
    <t xml:space="preserve">Pro konstrukci  v tl. min 150 mm, prům 160 mm, ŠDa 0/63</t>
  </si>
  <si>
    <t>"pro kci vozovky tl.480 mm, dle výk. výměr" 2272,5</t>
  </si>
  <si>
    <t>"rozšíření plochy š.1,04m dl.308m, š.0,6m dl.313m, š.0,1m dl.60m" (1,04*308)+(0,6*313)+(0,1*60)</t>
  </si>
  <si>
    <t>73</t>
  </si>
  <si>
    <t>564861111</t>
  </si>
  <si>
    <t>Podklad ze štěrkodrti ŠD s rozprostřením a zhutněním plochy přes 100 m2, po zhutnění tl. 200 mm</t>
  </si>
  <si>
    <t>972216882</t>
  </si>
  <si>
    <t xml:space="preserve">Pro konstrukci  v tl. 200 mm, ŠDa 0/32, ochranná vrstva</t>
  </si>
  <si>
    <t>"rozšíření plochy š.0,34m dl.308m, š.0,25m dl.313m" (0,34*308)+(0,25*313)</t>
  </si>
  <si>
    <t>74</t>
  </si>
  <si>
    <t>564861112</t>
  </si>
  <si>
    <t>Podklad ze štěrkodrti ŠD s rozprostřením a zhutněním plochy přes 100 m2, po zhutnění tl. 210 mm</t>
  </si>
  <si>
    <t>1334336039</t>
  </si>
  <si>
    <t xml:space="preserve">Pro konstrukci  v tl. min 200 mm, prům 210 mm, ŠDa 0/32, ochranná vrstva</t>
  </si>
  <si>
    <t>"pro kci chodníku, ZD dle výk. výměr" 725,3</t>
  </si>
  <si>
    <t>"pro kci sjezdu,kamen.odseky, dle výk. výměr" 41,1</t>
  </si>
  <si>
    <t>"pro kci zpevněné plochy před Reprogenem, ZD, dle výk. výměr" 54,6</t>
  </si>
  <si>
    <t>75</t>
  </si>
  <si>
    <t>565135121</t>
  </si>
  <si>
    <t>Asfaltový beton vrstva podkladní ACP 16 (obalované kamenivo střednězrnné - OKS) s rozprostřením a zhutněním v pruhu šířky přes 3 m, po zhutnění tl. 50 mm</t>
  </si>
  <si>
    <t>-1558929082</t>
  </si>
  <si>
    <t>uvažováno ACP16+, tl. 50 mm</t>
  </si>
  <si>
    <t>"pro kci vozovky tl.440 mm , dle výk. výměr" 81,6</t>
  </si>
  <si>
    <t xml:space="preserve">"pro povrch.úpravu  vozovky tl.90 mm , dle výk. výměr"426,5</t>
  </si>
  <si>
    <t>"rozšíření š.0,1 dl. 15+14+33+38m" 0,1*(15+14+33+28)</t>
  </si>
  <si>
    <t>76</t>
  </si>
  <si>
    <t>565166122</t>
  </si>
  <si>
    <t>Asfaltový beton vrstva podkladní ACP 22 (obalované kamenivo hrubozrnné - OKH) s rozprostřením a zhutněním v pruhu šířky přes 3 m, po zhutnění tl. 90 mm</t>
  </si>
  <si>
    <t>1794982357</t>
  </si>
  <si>
    <t>uvažováno ACP22+, tl. 90 mm</t>
  </si>
  <si>
    <t>"rozšíření š.0,1 dl. 306+46m" 0,1*(306+46)</t>
  </si>
  <si>
    <t>77</t>
  </si>
  <si>
    <t>567921112</t>
  </si>
  <si>
    <t>Podklad z mezerovitého betonu MCB tl. 150 mm</t>
  </si>
  <si>
    <t>-1923257759</t>
  </si>
  <si>
    <t>mezerovitý beton MCB, tl. 140 mm</t>
  </si>
  <si>
    <t>"pro kci zpevněné plochy před Reprogenem, dle výk. výměr" 54,6</t>
  </si>
  <si>
    <t>78</t>
  </si>
  <si>
    <t>569831111</t>
  </si>
  <si>
    <t>Zpevnění krajnic nebo komunikací pro pěší s rozprostřením a zhutněním, po zhutnění štěrkodrtí tl. 100 mm</t>
  </si>
  <si>
    <t>1588280121</t>
  </si>
  <si>
    <t>"dosypání ŠD do krajnic, tl.100, dle výk výměr" 212</t>
  </si>
  <si>
    <t>79</t>
  </si>
  <si>
    <t>572340111</t>
  </si>
  <si>
    <t>Vyspravení krytu komunikací po překopech inženýrských sítí plochy do 15 m2 asfaltovým betonem ACO (AB), po zhutnění tl. přes 30 do 50 mm</t>
  </si>
  <si>
    <t>1434588519</t>
  </si>
  <si>
    <t>"pro povrchovou úpravu vozovky, ACO 11, tl. 40 mm, dle výk. výměr" 6,1</t>
  </si>
  <si>
    <t>80</t>
  </si>
  <si>
    <t>566901232</t>
  </si>
  <si>
    <t>Vyspravení podkladu po překopech inženýrských sítí plochy přes 15 m2 s rozprostřením a zhutněním štěrkodrtí tl. 150 mm</t>
  </si>
  <si>
    <t>-727338506</t>
  </si>
  <si>
    <t>"vyspravení po výměně vodovodu ŠD 0/32, tl.150 mm, dle výk. výměr" 81,6</t>
  </si>
  <si>
    <t>81</t>
  </si>
  <si>
    <t>566901233</t>
  </si>
  <si>
    <t>Vyspravení podkladu po překopech inženýrských sítí plochy přes 15 m2 s rozprostřením a zhutněním štěrkodrtí tl. 200 mm</t>
  </si>
  <si>
    <t>1063843422</t>
  </si>
  <si>
    <t>"vyspravení po výměně vodovodu ŠD 0/32, tl.200 mm, dle výk. výměr" 81,6</t>
  </si>
  <si>
    <t>82</t>
  </si>
  <si>
    <t>573231107</t>
  </si>
  <si>
    <t>Postřik spojovací PS bez posypu kamenivem ze silniční emulze, v množství 0,40 kg/m2</t>
  </si>
  <si>
    <t>-310488023</t>
  </si>
  <si>
    <t>PS-C, pod ACO v množství 0,4 kg/m2</t>
  </si>
  <si>
    <t>"pro kci vozovky tl.440mm, dle výk. výměr" 81,6</t>
  </si>
  <si>
    <t>"pro povrch.úpravu tl.90 mm, dle výk. výměr" 426,5</t>
  </si>
  <si>
    <t>83</t>
  </si>
  <si>
    <t>573231108</t>
  </si>
  <si>
    <t>Postřik spojovací PS bez posypu kamenivem ze silniční emulze, v množství 0,50 kg/m2</t>
  </si>
  <si>
    <t>1328148009</t>
  </si>
  <si>
    <t>PS-CP, pod ACL v množství 0,5 kg/m2</t>
  </si>
  <si>
    <t>"pro povrch.úpravu tl.40 mm, dle výk. výměr" 6,1</t>
  </si>
  <si>
    <t>84</t>
  </si>
  <si>
    <t>577134121</t>
  </si>
  <si>
    <t>Asfaltový beton vrstva obrusná ACO 11 (ABS) s rozprostřením a se zhutněním z nemodifikovaného asfaltu v pruhu šířky přes 3 m tř. I (ACO 11+), po zhutnění tl. 40 mm</t>
  </si>
  <si>
    <t>1446183134</t>
  </si>
  <si>
    <t>uvažováno ACO+ 11, tl. 40 mm</t>
  </si>
  <si>
    <t>85</t>
  </si>
  <si>
    <t>596211213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</si>
  <si>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</si>
  <si>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-599232094</t>
  </si>
  <si>
    <t>"pro kci chodniku/vjezdu ZD, dle výk. výměr" 725,3</t>
  </si>
  <si>
    <t>86</t>
  </si>
  <si>
    <t>59245020</t>
  </si>
  <si>
    <t>dlažba skladebná betonová 200x100mm tl 80mm přírodní</t>
  </si>
  <si>
    <t>1809115885</t>
  </si>
  <si>
    <t>"dle kladení, přičteno ztratné 1%" 725,3</t>
  </si>
  <si>
    <t>"odečte se dl.pro var.a sign.pásy, dle výk.výměr" -26,90</t>
  </si>
  <si>
    <t>698,4*1,01 'Přepočtené koeficientem množství</t>
  </si>
  <si>
    <t>87</t>
  </si>
  <si>
    <t>59245226</t>
  </si>
  <si>
    <t>dlažba pro nevidomé betonová 200x100mm tl 80mm barevná</t>
  </si>
  <si>
    <t>-1962528297</t>
  </si>
  <si>
    <t>"dle kladení pro var.a sign.pásy, přičteno ztratné 3%" 26,90</t>
  </si>
  <si>
    <t>26,9*1,03 'Přepočtené koeficientem množství</t>
  </si>
  <si>
    <t>88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</si>
  <si>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</si>
  <si>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</si>
  <si>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908991621</t>
  </si>
  <si>
    <t>"pro kci zpevněné plochy před Reprogenem ZD, dle výk. výměr" 54,6</t>
  </si>
  <si>
    <t>"pro předláždění přejezdu ZD, dle výk. výměr" 0,5</t>
  </si>
  <si>
    <t>89</t>
  </si>
  <si>
    <t>-1210083287</t>
  </si>
  <si>
    <t>"dle kladení, přičteno ztratné 3%" 54,60</t>
  </si>
  <si>
    <t>54,6*1,03 'Přepočtené koeficientem množství</t>
  </si>
  <si>
    <t>90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</si>
  <si>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</si>
  <si>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</si>
  <si>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-1025428512</t>
  </si>
  <si>
    <t>"úprava stáv. sjezdu z kamenných odseků, dle výk. výměr" 41,1</t>
  </si>
  <si>
    <t>použijí se stávající odseky</t>
  </si>
  <si>
    <t>Úpravy povrchů, podlahy a osazování výplní</t>
  </si>
  <si>
    <t>91</t>
  </si>
  <si>
    <t>628195001</t>
  </si>
  <si>
    <t>Očištění zdiva nebo betonu zdí a valů před započetím oprav ručně</t>
  </si>
  <si>
    <t>1573756485</t>
  </si>
  <si>
    <t>"očištění obnažené podezdívky po vybourání opěrné zídky" 2</t>
  </si>
  <si>
    <t>Trubní vedení</t>
  </si>
  <si>
    <t>92</t>
  </si>
  <si>
    <t>810391811</t>
  </si>
  <si>
    <t>Bourání stávajícího potrubí z betonu v otevřeném výkopu DN přes 200 do 400</t>
  </si>
  <si>
    <t>2054384865</t>
  </si>
  <si>
    <t>"odstranění beton.trounby DN300, dle výk. výměr" 38,3</t>
  </si>
  <si>
    <t>93</t>
  </si>
  <si>
    <t>871395811</t>
  </si>
  <si>
    <t>Bourání stávajícího potrubí z PVC nebo polypropylenu PP v otevřeném výkopu DN přes 250 do 400</t>
  </si>
  <si>
    <t>1325402383</t>
  </si>
  <si>
    <t>"bourání PVC potrubí DN 300, dlevýk.výměr" 35,4</t>
  </si>
  <si>
    <t>"bourání PVC potrubí DN 400, dlevýk.výměr" 7,7</t>
  </si>
  <si>
    <t>94</t>
  </si>
  <si>
    <t>871313123</t>
  </si>
  <si>
    <t>Montáž kanalizačního potrubí z tvrdého PVC-U hladkého plnostěnného tuhost SN 12 DN 160</t>
  </si>
  <si>
    <t>-940721890</t>
  </si>
  <si>
    <t>"potrubí přípojek z PVC, De160, dle výk. výměr" 3,7</t>
  </si>
  <si>
    <t>95</t>
  </si>
  <si>
    <t>28611260</t>
  </si>
  <si>
    <t>trubka kanalizační PVC-U plnostěnná jednovrstvá DN 160x3000mm SN12</t>
  </si>
  <si>
    <t>-167805571</t>
  </si>
  <si>
    <t>"dle montáže, přičteno ztratné 3%" 3,7</t>
  </si>
  <si>
    <t>3,7*1,03 'Přepočtené koeficientem množství</t>
  </si>
  <si>
    <t>96</t>
  </si>
  <si>
    <t>871353123</t>
  </si>
  <si>
    <t>Montáž kanalizačního potrubí z tvrdého PVC-U hladkého plnostěnného tuhost SN 12 DN 200</t>
  </si>
  <si>
    <t>1357330800</t>
  </si>
  <si>
    <t>"potrubí přípojek z PVC, De200, dle výk. výměr" 0,8</t>
  </si>
  <si>
    <t>97</t>
  </si>
  <si>
    <t>28611262</t>
  </si>
  <si>
    <t>trubka kanalizační PVC-U plnostěnná jednovrstvá DN 200x3000mm SN12</t>
  </si>
  <si>
    <t>-757487926</t>
  </si>
  <si>
    <t>"dle montáže, přičteno ztratné 3%" 0,8</t>
  </si>
  <si>
    <t>0,8*1,03 'Přepočtené koeficientem množství</t>
  </si>
  <si>
    <t>98</t>
  </si>
  <si>
    <t>877310310</t>
  </si>
  <si>
    <t>Montáž tvarovek na kanalizačním plastovém potrubí z PP nebo PVC-U hladkého plnostěnného kolen, víček nebo hrdlových uzávěrů DN 150</t>
  </si>
  <si>
    <t>-1214202182</t>
  </si>
  <si>
    <t>bere se 1ks/přípojku</t>
  </si>
  <si>
    <t>"dle situace" 3</t>
  </si>
  <si>
    <t>99</t>
  </si>
  <si>
    <t>28651202</t>
  </si>
  <si>
    <t>koleno kanalizační PVC-U plnostěnné 160x45°</t>
  </si>
  <si>
    <t>-472479994</t>
  </si>
  <si>
    <t>"dle montáže" 3</t>
  </si>
  <si>
    <t>100</t>
  </si>
  <si>
    <t>877350310</t>
  </si>
  <si>
    <t>Montáž tvarovek na kanalizačním plastovém potrubí z PP nebo PVC-U hladkého plnostěnného kolen, víček nebo hrdlových uzávěrů DN 200</t>
  </si>
  <si>
    <t>1496550983</t>
  </si>
  <si>
    <t xml:space="preserve">dle počtu přípojek na novou  kanalizaci, bere se 1ks/přípojku</t>
  </si>
  <si>
    <t>"dle situace 1 ks" 1</t>
  </si>
  <si>
    <t>28651205</t>
  </si>
  <si>
    <t>koleno kanalizační PVC-U plnostěnné 200x45°</t>
  </si>
  <si>
    <t>-1428537522</t>
  </si>
  <si>
    <t>"dle montáže" 1</t>
  </si>
  <si>
    <t>102</t>
  </si>
  <si>
    <t>895111121</t>
  </si>
  <si>
    <t>Drenážní šachtice normální z betonových dílců DN 600 mm hloubky do 1 m</t>
  </si>
  <si>
    <t>-823604300</t>
  </si>
  <si>
    <t>"podpovrchová dle výk. výměr" 4</t>
  </si>
  <si>
    <t>103</t>
  </si>
  <si>
    <t>895941343</t>
  </si>
  <si>
    <t>Osazení vpusti uliční z betonových dílců DN 500 dno vysoké s kalištěm</t>
  </si>
  <si>
    <t>1974550308</t>
  </si>
  <si>
    <t>"nová uliční vpust, dle výk. výměr" 1</t>
  </si>
  <si>
    <t>104</t>
  </si>
  <si>
    <t>59224470</t>
  </si>
  <si>
    <t>vpusť uliční DN 500 kaliště vysoké 500/525x65mm</t>
  </si>
  <si>
    <t>1992022814</t>
  </si>
  <si>
    <t>105</t>
  </si>
  <si>
    <t>895941361</t>
  </si>
  <si>
    <t>Osazení vpusti uliční z betonových dílců DN 500 skruž středová 290 mm</t>
  </si>
  <si>
    <t>1342412357</t>
  </si>
  <si>
    <t>106</t>
  </si>
  <si>
    <t>59224461</t>
  </si>
  <si>
    <t>vpusť uliční DN 500 skruž průběžná nízká betonová 500/290x65mm</t>
  </si>
  <si>
    <t>-2069244074</t>
  </si>
  <si>
    <t>107</t>
  </si>
  <si>
    <t>895941362</t>
  </si>
  <si>
    <t>Osazení vpusti uliční z betonových dílců DN 500 skruž středová 590 mm</t>
  </si>
  <si>
    <t>-1064216944</t>
  </si>
  <si>
    <t>"nové uliční vpusti, dle výk. výměr" 1</t>
  </si>
  <si>
    <t>108</t>
  </si>
  <si>
    <t>59224462</t>
  </si>
  <si>
    <t>vpusť uliční DN 500 skruž průběžná vysoká betonová 500/590x65mm</t>
  </si>
  <si>
    <t>-1330331527</t>
  </si>
  <si>
    <t>109</t>
  </si>
  <si>
    <t>895941366</t>
  </si>
  <si>
    <t>Osazení vpusti uliční z betonových dílců DN 500 skruž průběžná s výtokem</t>
  </si>
  <si>
    <t>1375634080</t>
  </si>
  <si>
    <t>110</t>
  </si>
  <si>
    <t>59224465</t>
  </si>
  <si>
    <t>vpusť uliční DN 500 skruž průběžná 500/590x65mm betonová s odtokem 200mm PVC</t>
  </si>
  <si>
    <t>1213114751</t>
  </si>
  <si>
    <t>111</t>
  </si>
  <si>
    <t>899204112</t>
  </si>
  <si>
    <t>Osazení mříží litinových včetně rámů a košů na bahno pro třídu zatížení D400, E600</t>
  </si>
  <si>
    <t>41670198</t>
  </si>
  <si>
    <t>112</t>
  </si>
  <si>
    <t>28661789</t>
  </si>
  <si>
    <t>koš kalový ocelový pro silniční vpusť 425mm vč. madla</t>
  </si>
  <si>
    <t>-618815205</t>
  </si>
  <si>
    <t>113</t>
  </si>
  <si>
    <t>59224481</t>
  </si>
  <si>
    <t>mříž vtoková s rámem pro uliční vpusť 500x500, zatížení 40 tun</t>
  </si>
  <si>
    <t>-1252333428</t>
  </si>
  <si>
    <t>"pro ul. vpust, s pantem, dle osazení" 1</t>
  </si>
  <si>
    <t>Ostatní konstrukce a práce, bourání</t>
  </si>
  <si>
    <t>114</t>
  </si>
  <si>
    <t>915121122</t>
  </si>
  <si>
    <t>Vodorovné dopravní značení stříkané barvou vodící čára bílá šířky 250 mm přerušovaná retroreflexní</t>
  </si>
  <si>
    <t>1057445487</t>
  </si>
  <si>
    <t>"V7b, dle výk. výměr" 20</t>
  </si>
  <si>
    <t>115</t>
  </si>
  <si>
    <t>915131111</t>
  </si>
  <si>
    <t>Vodorovné dopravní značení stříkané barvou přechody pro chodce, šipky, symboly bílé základní</t>
  </si>
  <si>
    <t>-1757322496</t>
  </si>
  <si>
    <t>"obnovení V8c, dle výk.výměr" 12,69</t>
  </si>
  <si>
    <t>116</t>
  </si>
  <si>
    <t>915321115</t>
  </si>
  <si>
    <t>Vodorovné značení předformovaným termoplastem vodící pás pro slabozraké z 6 proužků</t>
  </si>
  <si>
    <t>-671893060</t>
  </si>
  <si>
    <t>"obnovení vodícího pásu z šesti proužků, dle výk.výměr" 7,5</t>
  </si>
  <si>
    <t>117</t>
  </si>
  <si>
    <t>915611111</t>
  </si>
  <si>
    <t>Předznačení pro vodorovné značení stříkané barvou nebo prováděné z nátěrových hmot liniové dělicí čáry, vodicí proužky</t>
  </si>
  <si>
    <t>1650818082</t>
  </si>
  <si>
    <t>"dle liniového VDZ" 20+7,5</t>
  </si>
  <si>
    <t>118</t>
  </si>
  <si>
    <t>915621111</t>
  </si>
  <si>
    <t>Předznačení pro vodorovné značení stříkané barvou nebo prováděné z nátěrových hmot plošné šipky, symboly, nápisy</t>
  </si>
  <si>
    <t>1234881619</t>
  </si>
  <si>
    <t>"dle plošného VDZ" 12,69</t>
  </si>
  <si>
    <t>119</t>
  </si>
  <si>
    <t>916111122</t>
  </si>
  <si>
    <t>Osazení silniční obruby z dlažebních kostek v jedné řadě s ložem tl. přes 50 do 100 mm, s vyplněním a zatřením spár cementovou maltou z drobných kostek bez boční opěry, do lože z betonu prostého</t>
  </si>
  <si>
    <t>492987836</t>
  </si>
  <si>
    <t>"pro předláždění řádku drobné kostky, dle výk.výměr" 5,7</t>
  </si>
  <si>
    <t>použije se stávající očištěná kostka</t>
  </si>
  <si>
    <t>120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</si>
  <si>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</si>
  <si>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</si>
  <si>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391426279</t>
  </si>
  <si>
    <t>"osazení bet. silničních obrubníků do lože z betonu C20/25n XF3 dle výk. výměr" 446,3</t>
  </si>
  <si>
    <t>121</t>
  </si>
  <si>
    <t>59217031</t>
  </si>
  <si>
    <t>obrubník silniční betonový 1000x150x250mm</t>
  </si>
  <si>
    <t>-323639300</t>
  </si>
  <si>
    <t>"bet. silniční obrubníky dle výk. výměr" 446,3</t>
  </si>
  <si>
    <t>"odečte se nájezdový, dle výk. výměr" -100,6</t>
  </si>
  <si>
    <t>"odečte se přechodový, dle výk. výměr" -19,0</t>
  </si>
  <si>
    <t>122</t>
  </si>
  <si>
    <t>59217029</t>
  </si>
  <si>
    <t>obrubník silniční betonový nájezdový 1000x150x150mm</t>
  </si>
  <si>
    <t>-374463290</t>
  </si>
  <si>
    <t>"silniční nájezdový, dle výk.výměr" 100,6</t>
  </si>
  <si>
    <t>123</t>
  </si>
  <si>
    <t>59217076</t>
  </si>
  <si>
    <t>obrubník silniční betonový přechodový 1000x150x250mm</t>
  </si>
  <si>
    <t>501197969</t>
  </si>
  <si>
    <t>"silniční přechodový, dle výk.výměr" 19,0</t>
  </si>
  <si>
    <t>124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</si>
  <si>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</si>
  <si>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</si>
  <si>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-1992690748</t>
  </si>
  <si>
    <t>"osazení parkových obrubníků ,dle výk.výměr" 384,7</t>
  </si>
  <si>
    <t>125</t>
  </si>
  <si>
    <t>59217016</t>
  </si>
  <si>
    <t>obrubník betonový chodníkový 1000x80x250mm</t>
  </si>
  <si>
    <t>-957813265</t>
  </si>
  <si>
    <t>"parkový obrubník, dle osazení" 384,7</t>
  </si>
  <si>
    <t>126</t>
  </si>
  <si>
    <t>916241213</t>
  </si>
  <si>
    <t>Osazení obrubníku kamenného se zřízením lože, s vyplněním a zatřením spár cementovou maltou stojatého s boční opěrou z betonu prostého, do lože z betonu prostého</t>
  </si>
  <si>
    <t>1226857384</t>
  </si>
  <si>
    <t>"osazení kamenného obrubníku OP6, dle výk.výměr" 21,4</t>
  </si>
  <si>
    <t>127</t>
  </si>
  <si>
    <t>58380007</t>
  </si>
  <si>
    <t>obrubník kamenný žulový přímý 1000x150x250mm</t>
  </si>
  <si>
    <t>-78748864</t>
  </si>
  <si>
    <t>"dle osazení" 21,4</t>
  </si>
  <si>
    <t>128</t>
  </si>
  <si>
    <t>919112213</t>
  </si>
  <si>
    <t>Řezání dilatačních spár v živičném krytu vytvoření komůrky pro těsnící zálivku šířky 10 mm, hloubky 25 mm</t>
  </si>
  <si>
    <t>-1690523126</t>
  </si>
  <si>
    <t>"dle řezání AB krytu" 43</t>
  </si>
  <si>
    <t>129</t>
  </si>
  <si>
    <t>919121213</t>
  </si>
  <si>
    <t>Utěsnění dilatačních spár zálivkou za studena v cementobetonovém nebo živičném krytu včetně adhezního nátěru bez těsnicího profilu pod zálivkou, pro komůrky šířky 10 mm, hloubky 25 mm</t>
  </si>
  <si>
    <t>1863658957</t>
  </si>
  <si>
    <t>Uvažovat vytryskání spáry horkým vzduchem, aplikaci vysoce modifikované bitumenové zálivky s následným posypem plastovou drtí.</t>
  </si>
  <si>
    <t>130</t>
  </si>
  <si>
    <t>919721226</t>
  </si>
  <si>
    <t>Geomříž pro vyztužení asfaltového povrchu ze skelných vláken s geotextilií, pevnost v tahu 100 kN/m</t>
  </si>
  <si>
    <t>1060939132</t>
  </si>
  <si>
    <t>Sklovláknitý kompozit s nosnou tkaninou ve zbytkovém množství PS-CP 0,5-0,7 kg/m2</t>
  </si>
  <si>
    <t>"dle plochy povrch.úpravy vozovky tl.90mm včetně plochy opravy vozovky po vodovodu" 426,5+81,6</t>
  </si>
  <si>
    <t>131</t>
  </si>
  <si>
    <t>919726202</t>
  </si>
  <si>
    <t>Geotextilie tkaná pro vyztužení, separaci nebo filtraci z polypropylenu, podélná pevnost v tahu přes 15 do 50 kN/m</t>
  </si>
  <si>
    <t>469897062</t>
  </si>
  <si>
    <t>separační geotextilie na parapláň</t>
  </si>
  <si>
    <t>"dle plochy pláně vozovky, dle výk. výměr" 2850,04</t>
  </si>
  <si>
    <t>"přičtou se svislé, šikmé plochy (cca 20%)" 2850,04*0,20</t>
  </si>
  <si>
    <t>132</t>
  </si>
  <si>
    <t>919735112</t>
  </si>
  <si>
    <t>Řezání stávajícího živičného krytu nebo podkladu hloubky přes 50 do 100 mm</t>
  </si>
  <si>
    <t>-1843732894</t>
  </si>
  <si>
    <t>"řezání AB krytu dle výk. výměr" 43</t>
  </si>
  <si>
    <t>133</t>
  </si>
  <si>
    <t>919735122</t>
  </si>
  <si>
    <t>Řezání stávajícího betonového krytu nebo podkladu hloubky přes 50 do 100 mm</t>
  </si>
  <si>
    <t>816257338</t>
  </si>
  <si>
    <t>"řezání bet. krytu dle výk. výměr" 7,6</t>
  </si>
  <si>
    <t>134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</si>
  <si>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</si>
  <si>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</si>
  <si>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1735637509</t>
  </si>
  <si>
    <t>"rušené sloupky SDZ dle výk. výměr" 4</t>
  </si>
  <si>
    <t>"zrušení označníku dle výk. výměr" 1</t>
  </si>
  <si>
    <t>135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</si>
  <si>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</si>
  <si>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</si>
  <si>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757370938</t>
  </si>
  <si>
    <t>"rušené SDZ dle výk. výměr" 4</t>
  </si>
  <si>
    <t>136</t>
  </si>
  <si>
    <t>979071131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</si>
  <si>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</si>
  <si>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391524335</t>
  </si>
  <si>
    <t>"očištění odseků, dle kladení" 41,1</t>
  </si>
  <si>
    <t>" očištění drobné kostky, dle kladení" 5,7*0,1</t>
  </si>
  <si>
    <t>997</t>
  </si>
  <si>
    <t>Přesun sutě</t>
  </si>
  <si>
    <t>137</t>
  </si>
  <si>
    <t>997221551</t>
  </si>
  <si>
    <t>Vodorovná doprava suti bez naložení, ale se složením a s hrubým urovnáním ze sypkých materiálů, na vzdálenost do 1 km</t>
  </si>
  <si>
    <t>1839912100</t>
  </si>
  <si>
    <t>"Kamenivo drcené z vozovky, 50% do výměny AZ" 968,02*0,5</t>
  </si>
  <si>
    <t>"Kamenivo drcené z překopu vozovky" 35,904</t>
  </si>
  <si>
    <t>"Kamenivo drcené z chodníku ZD" 1,015</t>
  </si>
  <si>
    <t>"Kamenivo drcené z chodníku" 24,531</t>
  </si>
  <si>
    <t>"vyfrézovaný materiál" 0,46+191,935+383,87+93,49</t>
  </si>
  <si>
    <t>odvoz na meziskládku dle určení objednatele do 3 km</t>
  </si>
  <si>
    <t>"Kamenivo drcené z vozovky, 50% (do výměny AZ) a zpět na stavbu" 968,02*0,5*2</t>
  </si>
  <si>
    <t>138</t>
  </si>
  <si>
    <t>997221559</t>
  </si>
  <si>
    <t>Vodorovná doprava suti bez naložení, ale se složením a s hrubým urovnáním Příplatek k ceně za každý další započatý 1 km přes 1 km</t>
  </si>
  <si>
    <t>-1657802041</t>
  </si>
  <si>
    <t>uvažován odvoz na recylační skládku do 2 km</t>
  </si>
  <si>
    <t>"Kamenivo drcené z vozovky, 50% do výměny AZ" 968,02*0,5*(20-1)</t>
  </si>
  <si>
    <t>"Kamenivo drcené z překopu vozovky" 35,904*(20-1)</t>
  </si>
  <si>
    <t>"Kamenivo drcené ze chodníku ZD" 1,015*(20-1)</t>
  </si>
  <si>
    <t>"Kamenivo drcené ze chodníku" 24,531*(20-1)</t>
  </si>
  <si>
    <t>"vyfrézovaný materiál" (0,46+191,935+383,87+93,49)*(20-1)</t>
  </si>
  <si>
    <t>"Kamenivo drcené z vozovky, 50% (do výměny AZ) a zpět na stavbu" (968,02*0,5)*2*(3-1)</t>
  </si>
  <si>
    <t>"odstraněné panely" 3,6*(3-1)</t>
  </si>
  <si>
    <t>139</t>
  </si>
  <si>
    <t>997221561</t>
  </si>
  <si>
    <t>Vodorovná doprava suti bez naložení, ale se složením a s hrubým urovnáním z kusových materiálů, na vzdálenost do 1 km</t>
  </si>
  <si>
    <t>-282444511</t>
  </si>
  <si>
    <t>"odstraněné bet. dlažba" 6,248</t>
  </si>
  <si>
    <t>"odstraněná ZD dlažba" 1,04</t>
  </si>
  <si>
    <t>"odstraněný beton. kryt" 11,04</t>
  </si>
  <si>
    <t>"odstraněná opěrná zeď" 1,26</t>
  </si>
  <si>
    <t>140</t>
  </si>
  <si>
    <t>997221569</t>
  </si>
  <si>
    <t>1892259922</t>
  </si>
  <si>
    <t>"odstraněné bet. dlažba" 6,248*(20-1)</t>
  </si>
  <si>
    <t>"odstraněná ZD dlažba" 1,04*(20-1)</t>
  </si>
  <si>
    <t>"odstraněný beton. kryt" 11,04*(20-1)</t>
  </si>
  <si>
    <t>"odstraněná opěrná zeď" 1,26*(20-1)</t>
  </si>
  <si>
    <t>141</t>
  </si>
  <si>
    <t>997221571</t>
  </si>
  <si>
    <t>Vodorovná doprava vybouraných hmot bez naložení, ale se složením a s hrubým urovnáním na vzdálenost do 1 km</t>
  </si>
  <si>
    <t>1192178560</t>
  </si>
  <si>
    <t>Na recyklační centrum do 20 km</t>
  </si>
  <si>
    <t>"vybourané obrubníky" 2,071</t>
  </si>
  <si>
    <t>"odstraněné potrubí bet.DN300" 12,256</t>
  </si>
  <si>
    <t>"odstraněné PVC potrubí" 1,293</t>
  </si>
  <si>
    <t>na deponii stavebníka do 3 km</t>
  </si>
  <si>
    <t>"odstraněné panely" 3,6</t>
  </si>
  <si>
    <t>"odstraněné DZ" 0,410+0,016</t>
  </si>
  <si>
    <t>142</t>
  </si>
  <si>
    <t>997221579</t>
  </si>
  <si>
    <t>Vodorovná doprava vybouraných hmot bez naložení, ale se složením a s hrubým urovnáním na vzdálenost Příplatek k ceně za každý další započatý 1 km přes 1 km</t>
  </si>
  <si>
    <t>-624302324</t>
  </si>
  <si>
    <t>"vybourané obrubníky" 2,071*(20-1)</t>
  </si>
  <si>
    <t>"odstraněné potrubí bet.DN300" 12,256*(20-1)</t>
  </si>
  <si>
    <t>"odstraněné PVC potrubí" 1,293*(20-1)</t>
  </si>
  <si>
    <t>"odstraněné DZ" (0,410+0,016)*(3-1)</t>
  </si>
  <si>
    <t>143</t>
  </si>
  <si>
    <t>997221611</t>
  </si>
  <si>
    <t>Nakládání na dopravní prostředky pro vodorovnou dopravu suti</t>
  </si>
  <si>
    <t>-1703333172</t>
  </si>
  <si>
    <t>nakládání na mezideponii</t>
  </si>
  <si>
    <t>"Kamenivo drcené z vozovky, 50% (do výměny AZ) " 968,02*0,5</t>
  </si>
  <si>
    <t>144</t>
  </si>
  <si>
    <t>997221861</t>
  </si>
  <si>
    <t>Poplatek za uložení stavebního odpadu na recyklační skládce (skládkovné) z prostého betonu zatříděného do Katalogu odpadů pod kódem 17 01 01</t>
  </si>
  <si>
    <t>1461805405</t>
  </si>
  <si>
    <t>Recyklační centrum, Jivno</t>
  </si>
  <si>
    <t>"odstraněná bet. dlažba" 6,248</t>
  </si>
  <si>
    <t>"vybouraný betonový kryt" 11,04</t>
  </si>
  <si>
    <t>"vybouraná opěrná zeď" 1,26</t>
  </si>
  <si>
    <t>"vybourané betonové potrubí DN 300" 12,256</t>
  </si>
  <si>
    <t>145</t>
  </si>
  <si>
    <t>997221873</t>
  </si>
  <si>
    <t>-1747843607</t>
  </si>
  <si>
    <t>"Kamenivo drcené z vozovky 50%" 968,02*0,5</t>
  </si>
  <si>
    <t>"Kamenivo drcené ze zpevněných ploch" 24,531</t>
  </si>
  <si>
    <t>146</t>
  </si>
  <si>
    <t>997221875</t>
  </si>
  <si>
    <t>Poplatek za uložení stavebního odpadu na recyklační skládce (skládkovné) asfaltového bez obsahu dehtu zatříděného do Katalogu odpadů pod kódem 17 03 02</t>
  </si>
  <si>
    <t>1335400788</t>
  </si>
  <si>
    <t>147</t>
  </si>
  <si>
    <t>997013813</t>
  </si>
  <si>
    <t>Poplatek za uložení stavebního odpadu na skládce (skládkovné) z plastických hmot zatříděného do Katalogu odpadů pod kódem 17 02 03</t>
  </si>
  <si>
    <t>-1562582928</t>
  </si>
  <si>
    <t>998</t>
  </si>
  <si>
    <t>Přesun hmot</t>
  </si>
  <si>
    <t>148</t>
  </si>
  <si>
    <t>998225111</t>
  </si>
  <si>
    <t>Přesun hmot pro komunikace s krytem z kameniva, monolitickým betonovým nebo živičným dopravní vzdálenost do 200 m jakékoliv délky objektu</t>
  </si>
  <si>
    <t>-649799546</t>
  </si>
  <si>
    <t>149</t>
  </si>
  <si>
    <t>000Překl 24</t>
  </si>
  <si>
    <t>Úprava polohy kabelu, včetně doplnění ochrany</t>
  </si>
  <si>
    <t>-1029448613</t>
  </si>
  <si>
    <t xml:space="preserve">úprava polohy sděl. kabelů , včetně zemních prací </t>
  </si>
  <si>
    <t>"dle výk. výměr" 54</t>
  </si>
  <si>
    <t xml:space="preserve">úprava polohy sil. kabelů NN , včetně zemních prací </t>
  </si>
  <si>
    <t>"dle výk. výměr" 83</t>
  </si>
  <si>
    <t>čerpat dle skutečnosti</t>
  </si>
  <si>
    <t>150</t>
  </si>
  <si>
    <t>000překl1</t>
  </si>
  <si>
    <t>Doplnění ochrany kabelů půlenou chráničkou</t>
  </si>
  <si>
    <t>1303125043</t>
  </si>
  <si>
    <t>doplnění chráničky stávajících sdělovacích kabelů, včetně zemních prací a chráničky</t>
  </si>
  <si>
    <t>"dle výk. výměr" 7</t>
  </si>
  <si>
    <t>doplnění chráničky stávajících NN kabelů, včetně zemních prací a chráničky</t>
  </si>
  <si>
    <t>"dle výk. výměr" 12</t>
  </si>
  <si>
    <t>Práce a dodávky M</t>
  </si>
  <si>
    <t>22-M</t>
  </si>
  <si>
    <t>Montáže technologických zařízení pro dopravní stavby</t>
  </si>
  <si>
    <t>151</t>
  </si>
  <si>
    <t>220960161w</t>
  </si>
  <si>
    <t>Uložení indukční smyčky včetně vyměření a zhotovení indukční smyčky, uložení smyčky do předem připravené drážky s proměřením před a po uložení</t>
  </si>
  <si>
    <t>-186914307</t>
  </si>
  <si>
    <t xml:space="preserve">"zachování stávající indukční smyčky  - dmtž+mtž" 1</t>
  </si>
  <si>
    <t>vč. zemních prací a příp.materiálu</t>
  </si>
  <si>
    <t>301 - Vodovod</t>
  </si>
  <si>
    <t>115101202</t>
  </si>
  <si>
    <t>Čerpání vody na dopravní výšku do 10 m s uvažovaným průměrným přítokem přes 500 do 1 000 l/min</t>
  </si>
  <si>
    <t>hod</t>
  </si>
  <si>
    <t>414461956</t>
  </si>
  <si>
    <t xml:space="preserve">pro přečerpávání spodní vody </t>
  </si>
  <si>
    <t>"uvažuje se 20 prac. dní po 8 hod" 20*8</t>
  </si>
  <si>
    <t>132254205</t>
  </si>
  <si>
    <t>Hloubení zapažených rýh šířky přes 800 do 2 000 mm strojně s urovnáním dna do předepsaného profilu a spádu v hornině třídy těžitelnosti I skupiny 3 přes 500 do 1 000 m3</t>
  </si>
  <si>
    <t>-1337199817</t>
  </si>
  <si>
    <t>"Pro řad A dle výkazu výměr" 560,16</t>
  </si>
  <si>
    <t>"Pro odbočné řady dle výkazu výměr" 26,28</t>
  </si>
  <si>
    <t>Těžitelnost uvažována 100% ve tř. 3</t>
  </si>
  <si>
    <t>těžitelnost vykazovat dle skutečnosti</t>
  </si>
  <si>
    <t>včetně rozšíření rýhy pro starotovací a cílovou jámu protlaku</t>
  </si>
  <si>
    <t>2042309106</t>
  </si>
  <si>
    <t>"šachta pro odpojení řadů, dle výk. výměr" 6,40</t>
  </si>
  <si>
    <t>139001101</t>
  </si>
  <si>
    <t>Příplatek k cenám hloubených vykopávek za ztížení vykopávky v blízkosti podzemního vedení nebo výbušnin pro jakoukoliv třídu horniny</t>
  </si>
  <si>
    <t>648664767</t>
  </si>
  <si>
    <t>uvažováno 5% z výkopu rýhy dle výkazu výměr</t>
  </si>
  <si>
    <t>(586,44+6,4)*0,05</t>
  </si>
  <si>
    <t>141721214</t>
  </si>
  <si>
    <t>Řízený zemní protlak délky protlaku do 50 m v hornině třídy těžitelnosti I a II, skupiny 1 až 4 včetně zatažení trub v hloubce do 6 m průměru vrtu přes 140 do 180 mm</t>
  </si>
  <si>
    <t>1235180303</t>
  </si>
  <si>
    <t>řízený zemní protlak PE potrubí De 160 mm, jako chráničky pro potrubí řadu A</t>
  </si>
  <si>
    <t>"dle výk. výměr" 39,90</t>
  </si>
  <si>
    <t>28613132</t>
  </si>
  <si>
    <t>potrubí vodovodní jednovrstvé PE100 RC PN 10 SDR17 160x9,5mm</t>
  </si>
  <si>
    <t>1006255103</t>
  </si>
  <si>
    <t>"dle délky protlaku" 39,90</t>
  </si>
  <si>
    <t>64116741</t>
  </si>
  <si>
    <t>"pažení rýh dle výk. výměr" 1512,37+75,35</t>
  </si>
  <si>
    <t>"pažení šachet dle výk. výměr" 12,80</t>
  </si>
  <si>
    <t>151101102</t>
  </si>
  <si>
    <t>Zřízení pažení a rozepření stěn rýh pro podzemní vedení příložné pro jakoukoliv mezerovitost, hloubky přes 2 do 4 m</t>
  </si>
  <si>
    <t>-908006864</t>
  </si>
  <si>
    <t>"pažení rýh dle výk. výměr" 207,97</t>
  </si>
  <si>
    <t>-1726112972</t>
  </si>
  <si>
    <t>"dle zřízení" 1600,52</t>
  </si>
  <si>
    <t>151101112</t>
  </si>
  <si>
    <t>Odstranění pažení a rozepření stěn rýh pro podzemní vedení s uložením materiálu na vzdálenost do 3 m od kraje výkopu příložné, hloubky přes 2 do 4 m</t>
  </si>
  <si>
    <t>1271786465</t>
  </si>
  <si>
    <t>"dle zřízení" 207,97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</si>
  <si>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</si>
  <si>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</si>
  <si>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-1308587111</t>
  </si>
  <si>
    <t>uvažuje se pro vodorovné přemístění zeminy pro zásyp na deponii do 5 km a zpět</t>
  </si>
  <si>
    <t>"dle kubatury zásypu" 324,176*2</t>
  </si>
  <si>
    <t>-103338968</t>
  </si>
  <si>
    <t>"rýhy a šachta" 586,44+6,4</t>
  </si>
  <si>
    <t>"odečte se zásyp" -324,176</t>
  </si>
  <si>
    <t>-2111946661</t>
  </si>
  <si>
    <t>"dle přemístění" 268,664*(20-10)</t>
  </si>
  <si>
    <t>167151111</t>
  </si>
  <si>
    <t>Nakládání, skládání a překládání neulehlého výkopku nebo sypaniny strojně nakládání, množství přes 100 m3, z hornin třídy těžitelnosti I, skupiny 1 až 3</t>
  </si>
  <si>
    <t>-1425999190</t>
  </si>
  <si>
    <t>nakládání zeminy pro zásyp na deponii</t>
  </si>
  <si>
    <t>"dle kubatury zásypu" 324,176</t>
  </si>
  <si>
    <t>-1122214322</t>
  </si>
  <si>
    <t>"přebytečná zemina dle přepravy" 268,664*1,8</t>
  </si>
  <si>
    <t>174151101</t>
  </si>
  <si>
    <t>-1229880877</t>
  </si>
  <si>
    <t>zásyp uvažován zeminou z výkopu rýh těž.tř.3</t>
  </si>
  <si>
    <t>"celkový výkop rýh a šachty" 586,44+6,40</t>
  </si>
  <si>
    <t>"odečte se obsyp včetně potrubí" -159,204</t>
  </si>
  <si>
    <t>"odečte se lože pod potrubí řadů" -0,1*0,8*(502,68-39,90+6,3+4,2+4,52+4,3+0,5*8)</t>
  </si>
  <si>
    <t>"odečte se sanace zákl. spáry" -0,15*0,8*(502,68-39,90+6,3+4,2+4,52+4,3+0,5*8)</t>
  </si>
  <si>
    <t>odečte se odstraněná vrstva PM, která se použije do AZ vozovky v rámci zásypu</t>
  </si>
  <si>
    <t>"PM odstraněná v rámci SO 101, kubatura" -81,6*0,15</t>
  </si>
  <si>
    <t>Poznámka: pro zásyp použít zeminy nad hladinou podzemní vody z důvodu vlhkosti a hutnění.</t>
  </si>
  <si>
    <t>1836998666</t>
  </si>
  <si>
    <t>"řady A, A2 a A4, De 110" 0,80*(0,11+0,3)*(502,68-39,90+4,2+4,3)</t>
  </si>
  <si>
    <t>"řady A1 a A3, De 90" 0,80*(0,09+0,3)*(6,3+4,52)</t>
  </si>
  <si>
    <t>"přičtou se přepojení a hydranty" 0,80*(0,09+0,3)*(0,5*8)</t>
  </si>
  <si>
    <t>odečte se zemina vytlačená potrubím řadů</t>
  </si>
  <si>
    <t>"De 110"-3,14*0,055*0,055*(502,68-39,90+4,2+4,3)</t>
  </si>
  <si>
    <t>"De 90"-3,14*0,045*0,045*(6,3+4,52)</t>
  </si>
  <si>
    <t>"přepojení a hydranty"-3,14*0,045*0,045*(0,5*8)</t>
  </si>
  <si>
    <t>-2124721596</t>
  </si>
  <si>
    <t>"pro obsyp" 154,634*2,0</t>
  </si>
  <si>
    <t>451541111</t>
  </si>
  <si>
    <t>Lože pod potrubí, stoky a drobné objekty v otevřeném výkopu ze štěrkodrtě 0-63 mm</t>
  </si>
  <si>
    <t>-61191012</t>
  </si>
  <si>
    <t>pro sanaci základové spáry v tl. 0.15 m</t>
  </si>
  <si>
    <t>uvažovat kam. drcené fr. 32-63</t>
  </si>
  <si>
    <t>0,15*0,8*(502,68-39,9+6,3+4,2+4,52+4,3+0,5*8)</t>
  </si>
  <si>
    <t>-1516010730</t>
  </si>
  <si>
    <t>"lože pod potrubí " 0,1*0,8*(502,68-39,9+6,3+4,2+4,52+4,3+0,5*8)</t>
  </si>
  <si>
    <t>452313131</t>
  </si>
  <si>
    <t>Podkladní a zajišťovací konstrukce z betonu prostého v otevřeném výkopu bez zvýšených nároků na prostředí bloky pro potrubí z betonu tř. C 12/15</t>
  </si>
  <si>
    <t>246282165</t>
  </si>
  <si>
    <t xml:space="preserve">betonové bloky -1 blok cca á 0,1 m3  </t>
  </si>
  <si>
    <t>"dle klad. schéma" 17*0,1</t>
  </si>
  <si>
    <t>452353111</t>
  </si>
  <si>
    <t>Bednění podkladních a zajišťovacích konstrukcí v otevřeném výkopu bloků pro potrubí zřízení</t>
  </si>
  <si>
    <t>-42838390</t>
  </si>
  <si>
    <t>"uvažuje se 1 m2/blok" 17*1</t>
  </si>
  <si>
    <t>452353112</t>
  </si>
  <si>
    <t>Bednění podkladních a zajišťovacích konstrukcí v otevřeném výkopu bloků pro potrubí odstranění</t>
  </si>
  <si>
    <t>1891876105</t>
  </si>
  <si>
    <t>"dle zřízení" 17,0</t>
  </si>
  <si>
    <t>871291811</t>
  </si>
  <si>
    <t>Bourání stávajícího potrubí z polyetylenu v otevřeném výkopu D přes 90 do 140 mm</t>
  </si>
  <si>
    <t>944245500</t>
  </si>
  <si>
    <t>odstranění st. potrubí vodovodu z PE</t>
  </si>
  <si>
    <t>"dle výk. výměr" 2,0</t>
  </si>
  <si>
    <t>871241141</t>
  </si>
  <si>
    <t>Montáž vodovodního potrubí z polyetylenu PE100 RC v otevřeném výkopu svařovaných na tupo SDR 11/PN16 d 90 x 8,2 mm</t>
  </si>
  <si>
    <t>585325620</t>
  </si>
  <si>
    <t xml:space="preserve">"řad A1 a A3  bez tvarovek a armatur, dle klad. schéma" 9,79</t>
  </si>
  <si>
    <t>včetně úpravy st. potrubí v místech napojení</t>
  </si>
  <si>
    <t>včetně montáže přírub v místech napojení na tvarovky a armatury</t>
  </si>
  <si>
    <t>28613556</t>
  </si>
  <si>
    <t>potrubí vodovodní dvouvrstvé PE100 RC SDR11 90x8,2mm</t>
  </si>
  <si>
    <t>-969610254</t>
  </si>
  <si>
    <t>"dle montáže" 9,79</t>
  </si>
  <si>
    <t>přičteno ztratné 1.5%</t>
  </si>
  <si>
    <t>9,79*1,015 'Přepočtené koeficientem množství</t>
  </si>
  <si>
    <t>550008009016</t>
  </si>
  <si>
    <t>PŘÍRUBA ISO 80/90</t>
  </si>
  <si>
    <t>-1710727759</t>
  </si>
  <si>
    <t>"dle klad. schéma 3 ks" 3</t>
  </si>
  <si>
    <t>871251141</t>
  </si>
  <si>
    <t>Montáž vodovodního potrubí z polyetylenu PE100 RC v otevřeném výkopu svařovaných na tupo SDR 11/PN16 d 110 x 10,0 mm</t>
  </si>
  <si>
    <t>-1364260264</t>
  </si>
  <si>
    <t xml:space="preserve">"řad A, A2 a A4  bez tvarovek a armatur, dle klad. schéma" 503,38</t>
  </si>
  <si>
    <t>včetně zatažení potrubí do chráničky v úseku protlaku</t>
  </si>
  <si>
    <t>28613550</t>
  </si>
  <si>
    <t>potrubí vodovodní dvouvrstvé PE100 RC SDR11 110x10mm</t>
  </si>
  <si>
    <t>-866895570</t>
  </si>
  <si>
    <t>"dle montáže" 503,38</t>
  </si>
  <si>
    <t>503,38*1,015 'Přepočtené koeficientem množství</t>
  </si>
  <si>
    <t>550010011016</t>
  </si>
  <si>
    <t>PŘÍRUBA ISO 100/110</t>
  </si>
  <si>
    <t>-1740601045</t>
  </si>
  <si>
    <t>"dle klad. schéma 21 ks" 21</t>
  </si>
  <si>
    <t>857241131</t>
  </si>
  <si>
    <t>Montáž litinových tvarovek na potrubí litinovém tlakovém jednoosých na potrubí z trub hrdlových v otevřeném výkopu, kanálu nebo v šachtě s integrovaným těsněním DN 80</t>
  </si>
  <si>
    <t>-1438603010</t>
  </si>
  <si>
    <t>"multitoleranční spojka hrdlo/hrdlo, dle klad. schéma" 1</t>
  </si>
  <si>
    <t>797408000016</t>
  </si>
  <si>
    <t>SYNOFLEX - SPOJKA 80 (85-105)</t>
  </si>
  <si>
    <t>-1761234706</t>
  </si>
  <si>
    <t>"spojka dle montáže" 1</t>
  </si>
  <si>
    <t>857261131</t>
  </si>
  <si>
    <t>Montáž litinových tvarovek na potrubí litinovém tlakovém jednoosých na potrubí z trub hrdlových v otevřeném výkopu, kanálu nebo v šachtě s integrovaným těsněním DN 100</t>
  </si>
  <si>
    <t>1914339947</t>
  </si>
  <si>
    <t>"koleno 45°, De110, dle klad. schéma" 1</t>
  </si>
  <si>
    <t>854511000016</t>
  </si>
  <si>
    <t>TVAROVKA S2000 OBLOUK 45° 110</t>
  </si>
  <si>
    <t>1636501860</t>
  </si>
  <si>
    <t>" dle montáže" 1</t>
  </si>
  <si>
    <t>857263131</t>
  </si>
  <si>
    <t>Montáž litinových tvarovek na potrubí litinovém tlakovém odbočných na potrubí z trub hrdlových v otevřeném výkopu, kanálu nebo v šachtě s integrovaným těsněním DN 100</t>
  </si>
  <si>
    <t>-1828844880</t>
  </si>
  <si>
    <t>"A kus, dle klad. schéma" 3</t>
  </si>
  <si>
    <t>852511008016</t>
  </si>
  <si>
    <t>TVAROVKA S2000 HRDLA / PŘÍRUBA 110-80</t>
  </si>
  <si>
    <t>-474994564</t>
  </si>
  <si>
    <t>" dle montáže" 3</t>
  </si>
  <si>
    <t>857264122</t>
  </si>
  <si>
    <t>Montáž litinových tvarovek na potrubí litinovém tlakovém odbočných na potrubí z trub přírubových v otevřeném výkopu, kanálu nebo v šachtě DN 100</t>
  </si>
  <si>
    <t>575400470</t>
  </si>
  <si>
    <t>"T kus DN100/80, dle klad. schéma 2 ks" 2</t>
  </si>
  <si>
    <t>"T kus DN100/100, dle klad. schéma 1 ks" 1</t>
  </si>
  <si>
    <t>"TT kus DN100/100, dle klad. schéma 2 ks" 2</t>
  </si>
  <si>
    <t>851010010016</t>
  </si>
  <si>
    <t>TVAROVKA T KUS 100-100</t>
  </si>
  <si>
    <t>1625461945</t>
  </si>
  <si>
    <t>"T kus DN100/100, dle montáže" 1</t>
  </si>
  <si>
    <t>851010008016</t>
  </si>
  <si>
    <t>TVAROVKA T KUS 100-80</t>
  </si>
  <si>
    <t>-2011846262</t>
  </si>
  <si>
    <t>"T kus DN100/80, dle montáže" 2</t>
  </si>
  <si>
    <t>852010000016</t>
  </si>
  <si>
    <t>TVAROVKY TT KUS 100 L=400</t>
  </si>
  <si>
    <t>1604604038</t>
  </si>
  <si>
    <t>"TT kus DN100/100, dle montáže" 2</t>
  </si>
  <si>
    <t>857262122</t>
  </si>
  <si>
    <t>Montáž litinových tvarovek na potrubí litinovém tlakovém jednoosých na potrubí z trub přírubových v otevřeném výkopu, kanálu nebo v šachtě DN 100</t>
  </si>
  <si>
    <t>1005814659</t>
  </si>
  <si>
    <t>"FFR kus DN100/80, dle klad. schéma 2 ks" 2</t>
  </si>
  <si>
    <t>"koleno FFK DN100 45°, dle klad. schéma 2 ks" 2</t>
  </si>
  <si>
    <t>"koleno FFK DN100 30°, dle klad. schéma 2 ks" 2</t>
  </si>
  <si>
    <t>"slepá příruba DN100, dle klad. schéma 2 ks" 2</t>
  </si>
  <si>
    <t>855010008016</t>
  </si>
  <si>
    <t>TVAROVKA REDUKČNÍ FFR 100-80</t>
  </si>
  <si>
    <t>-1555999204</t>
  </si>
  <si>
    <t>"dle montáže" 2</t>
  </si>
  <si>
    <t>854010000016</t>
  </si>
  <si>
    <t>TVAROVKA OBLOUK 45° 100</t>
  </si>
  <si>
    <t>61520623</t>
  </si>
  <si>
    <t>854310000016</t>
  </si>
  <si>
    <t>TVAROVKA OBLOUK 30° 100</t>
  </si>
  <si>
    <t>-1653589069</t>
  </si>
  <si>
    <t>800010000016</t>
  </si>
  <si>
    <t>PŘÍRUBA SLEPÁ 100</t>
  </si>
  <si>
    <t>216451537</t>
  </si>
  <si>
    <t>857242122</t>
  </si>
  <si>
    <t>Montáž litinových tvarovek na potrubí litinovém tlakovém jednoosých na potrubí z trub přírubových v otevřeném výkopu, kanálu nebo v šachtě DN 80</t>
  </si>
  <si>
    <t>-1535732946</t>
  </si>
  <si>
    <t>"přírubové koleno s patkou před hydranty, dle klad. schema" 6</t>
  </si>
  <si>
    <t>504908000016</t>
  </si>
  <si>
    <t>8/8 DÍRY KOLENO PATNÍ PŘÍRUBOVÉ 80 - 8/8 DÍRY</t>
  </si>
  <si>
    <t>482623423</t>
  </si>
  <si>
    <t>"dle montáže" 6</t>
  </si>
  <si>
    <t>891241112</t>
  </si>
  <si>
    <t>Montáž vodovodních armatur na potrubí šoupátek nebo klapek uzavíracích v otevřeném výkopu nebo v šachtách s osazením zemní soupravy (bez poklopů) DN 80</t>
  </si>
  <si>
    <t>-1958995748</t>
  </si>
  <si>
    <t>"šoupě DN80, dle klad. schéma" 7</t>
  </si>
  <si>
    <t>400208000016</t>
  </si>
  <si>
    <t>ŠOUPĚ E2 PŘÍRUBOVÉ KRÁTKÉ 80</t>
  </si>
  <si>
    <t>-112248232</t>
  </si>
  <si>
    <t>"dle montáže" 7</t>
  </si>
  <si>
    <t>950205010003</t>
  </si>
  <si>
    <t>SOUPRAVA ZEMNÍ TELESKOPICKÁ E2/E3-1,3 -1,8 50-100 (1,3-1,8m)</t>
  </si>
  <si>
    <t>-121054946</t>
  </si>
  <si>
    <t xml:space="preserve">"pro šoupata DN80  dle klad. schéma" 7</t>
  </si>
  <si>
    <t xml:space="preserve">"pro šoupata DN100  dle klad. schéma" 13</t>
  </si>
  <si>
    <t xml:space="preserve">"pro šoupě reduk. DN100/80  dle klad. schéma" 1</t>
  </si>
  <si>
    <t>891261112</t>
  </si>
  <si>
    <t>Montáž vodovodních armatur na potrubí šoupátek nebo klapek uzavíracích v otevřeném výkopu nebo v šachtách s osazením zemní soupravy (bez poklopů) DN 100</t>
  </si>
  <si>
    <t>190531378</t>
  </si>
  <si>
    <t>"šoupě DN100, dle klad. schéma" 13</t>
  </si>
  <si>
    <t xml:space="preserve">"šoupě reduk. DN100/80  dle klad. schéma" 1</t>
  </si>
  <si>
    <t>400210000016</t>
  </si>
  <si>
    <t>ŠOUPĚ E2 PŘÍRUBOVÉ KRÁTKÉ 100</t>
  </si>
  <si>
    <t>81553248</t>
  </si>
  <si>
    <t>"dle montáže" 13</t>
  </si>
  <si>
    <t>415010008016</t>
  </si>
  <si>
    <t>ŠOUPĚ E2/E3 PŘÍRUBOVÉ REDUKOVANÉ 100/80</t>
  </si>
  <si>
    <t>-452061646</t>
  </si>
  <si>
    <t>891247111</t>
  </si>
  <si>
    <t>Montáž vodovodních armatur na potrubí hydrantů podzemních (bez osazení poklopů) DN 80</t>
  </si>
  <si>
    <t>-969896410</t>
  </si>
  <si>
    <t>"hydrant dle klad. schema" 6</t>
  </si>
  <si>
    <t>D49008012516</t>
  </si>
  <si>
    <t>HYDRANT PODZEMNÍ PLNOPRŮTOKOVÝ 80/1,25 m</t>
  </si>
  <si>
    <t>227248686</t>
  </si>
  <si>
    <t>"dle montáže nových hydrantů, dle klad. schema" 6</t>
  </si>
  <si>
    <t>891261811</t>
  </si>
  <si>
    <t>Demontáž vodovodních armatur na potrubí šoupátek nebo klapek uzavíracích v otevřeném výkopu nebo v šachtách DN 100</t>
  </si>
  <si>
    <t>-882141854</t>
  </si>
  <si>
    <t>"demontáž šoupat, dle výk. výměr" 3</t>
  </si>
  <si>
    <t>892241111</t>
  </si>
  <si>
    <t>Tlakové zkoušky vodou na potrubí DN do 80</t>
  </si>
  <si>
    <t>-297129857</t>
  </si>
  <si>
    <t>"pro řady A1 a A3, De 90" 6,3+4,52</t>
  </si>
  <si>
    <t>892271111</t>
  </si>
  <si>
    <t>Tlakové zkoušky vodou na potrubí DN 100 nebo 125</t>
  </si>
  <si>
    <t>83003859</t>
  </si>
  <si>
    <t>"pro řady A, A2 a A4, De 110, dle výk. výměr" 502,68+4,2+4,3</t>
  </si>
  <si>
    <t>892273122</t>
  </si>
  <si>
    <t>Proplach a dezinfekce vodovodního potrubí DN od 80 do 125</t>
  </si>
  <si>
    <t>1213089359</t>
  </si>
  <si>
    <t>892372111</t>
  </si>
  <si>
    <t>Tlakové zkoušky vodou zabezpečení konců potrubí při tlakových zkouškách DN do 300</t>
  </si>
  <si>
    <t>-1503562027</t>
  </si>
  <si>
    <t>"uvažuje se 5x" 5</t>
  </si>
  <si>
    <t>899401112</t>
  </si>
  <si>
    <t>Osazení poklopů uličních s pevným rámem litinových šoupátkových</t>
  </si>
  <si>
    <t>-1451245018</t>
  </si>
  <si>
    <t>"dle počtu šoupat" 13+7+1</t>
  </si>
  <si>
    <t>422913520</t>
  </si>
  <si>
    <t>poklop litinový šoupátkový pro zemní soupravy osazení do terénu a do vozovky</t>
  </si>
  <si>
    <t>-1861131453</t>
  </si>
  <si>
    <t>"dle osazení" 21</t>
  </si>
  <si>
    <t>00040504</t>
  </si>
  <si>
    <t>Betonová deska pod poklop - šoupátková</t>
  </si>
  <si>
    <t>-1575510184</t>
  </si>
  <si>
    <t>899401113</t>
  </si>
  <si>
    <t>Osazení poklopů uličních s pevným rámem litinových hydrantových</t>
  </si>
  <si>
    <t>-1527547420</t>
  </si>
  <si>
    <t>"nové hydranty, dle klad. schema" 6</t>
  </si>
  <si>
    <t>42291452</t>
  </si>
  <si>
    <t>poklop litinový hydrantový DN 80</t>
  </si>
  <si>
    <t>-155189734</t>
  </si>
  <si>
    <t>"dle osazení, nový hydrant" 6</t>
  </si>
  <si>
    <t>000452200</t>
  </si>
  <si>
    <t>Betonová deska pod poklop - hydrantová</t>
  </si>
  <si>
    <t>-1063261958</t>
  </si>
  <si>
    <t>899713111</t>
  </si>
  <si>
    <t>Orientační tabulky na vodovodních a kanalizačních řadech na sloupku ocelovém nebo betonovém</t>
  </si>
  <si>
    <t>-1329024871</t>
  </si>
  <si>
    <t>pro označení hydrantů a šoupat, montáž na oplocení</t>
  </si>
  <si>
    <t>"dle počtu hnízd hydrantů a šoupat, bere se 11 ks" 11</t>
  </si>
  <si>
    <t>899721111</t>
  </si>
  <si>
    <t>Signalizační vodič na potrubí DN do 150 mm</t>
  </si>
  <si>
    <t>705507658</t>
  </si>
  <si>
    <t>"přičte se dl. vyvedení do poklopů šoupat" 21*1,5</t>
  </si>
  <si>
    <t>dle požadavku správce vodič CY 6 mm2</t>
  </si>
  <si>
    <t>899722113</t>
  </si>
  <si>
    <t>Krytí potrubí z plastů výstražnou fólií z PVC šířky přes 25 do 34 cm</t>
  </si>
  <si>
    <t>-1359424892</t>
  </si>
  <si>
    <t>899911204</t>
  </si>
  <si>
    <t>Kluzné objímky (pojízdná sedla) pro zasunutí potrubí do chráničky výšky 15 mm vnějšího průměru potrubí přes 99 do 114 mm</t>
  </si>
  <si>
    <t>10304228</t>
  </si>
  <si>
    <t>do PE chráničky protlaku, cca po 0.5 m</t>
  </si>
  <si>
    <t>"bere se cca 80 ks objímek do chráničky" 80</t>
  </si>
  <si>
    <t>899913142</t>
  </si>
  <si>
    <t>Koncové uzavírací manžety chrániček DN potrubí x DN chráničky DN 100 x 200</t>
  </si>
  <si>
    <t>-858805345</t>
  </si>
  <si>
    <t>"na začátku a konci potrubí protlaku, 2 ks" 2,0</t>
  </si>
  <si>
    <t>1926521482</t>
  </si>
  <si>
    <t>na deponii do 3 km</t>
  </si>
  <si>
    <t>"vybourané potrubí z PE" 0,011</t>
  </si>
  <si>
    <t>"vybouraná šoupata" 0,068</t>
  </si>
  <si>
    <t>1898334143</t>
  </si>
  <si>
    <t>nadeponii do 3 km</t>
  </si>
  <si>
    <t>"vybourané potrubí z PE" 0,011*(3-1)</t>
  </si>
  <si>
    <t>"vybouraná šoupata" 0,068*(3-1)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</si>
  <si>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</si>
  <si>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</si>
  <si>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-384745524</t>
  </si>
  <si>
    <t>302 - Splašková kanalizace</t>
  </si>
  <si>
    <t>-177567322</t>
  </si>
  <si>
    <t>pro přečerpávání spodní vody a splaškových vod</t>
  </si>
  <si>
    <t>"uvažuje se 25 prac. dní po 8 hod" 25*8</t>
  </si>
  <si>
    <t>-1506488110</t>
  </si>
  <si>
    <t>"Pro stoku B dle výkazu výměr" 858,83</t>
  </si>
  <si>
    <t>"Pro odbočné stoky dle výkazu výměr" 60,60</t>
  </si>
  <si>
    <t>1015579821</t>
  </si>
  <si>
    <t>uvažováno 5% z výkopu rýh</t>
  </si>
  <si>
    <t>919,43*0,05</t>
  </si>
  <si>
    <t>663858719</t>
  </si>
  <si>
    <t>"dle výk. výměr" 1906,65</t>
  </si>
  <si>
    <t>-1736810607</t>
  </si>
  <si>
    <t>"dle zřízení" 1906,65</t>
  </si>
  <si>
    <t>677541137</t>
  </si>
  <si>
    <t>"dle kubatury zásypu" 590,823*2</t>
  </si>
  <si>
    <t>-863476317</t>
  </si>
  <si>
    <t>"dle hloubení rýh tř. těž. I" 919,43</t>
  </si>
  <si>
    <t>"odečte se zásyp" -590,823</t>
  </si>
  <si>
    <t>2098556526</t>
  </si>
  <si>
    <t>"dle vodor. přemístění" 328,607*(20-10)</t>
  </si>
  <si>
    <t>-167247120</t>
  </si>
  <si>
    <t>"dle kubatury zásypu" 590,823</t>
  </si>
  <si>
    <t>708668845</t>
  </si>
  <si>
    <t>"dle vodorovného přemístění" 328,607*1,8</t>
  </si>
  <si>
    <t>-650795464</t>
  </si>
  <si>
    <t>"rýhy dle výk. výměr" 919,43</t>
  </si>
  <si>
    <t>"odečte se obsyp včetně potrubí" -208,244</t>
  </si>
  <si>
    <t>odečte se lože pod potrubí</t>
  </si>
  <si>
    <t>"DN 400" -0,1*1,35*(7-1,5)</t>
  </si>
  <si>
    <t>"De 250" -0,1*1,0*(362,0-9+4,0-0,5+6,5-0,5+6,5-0,5)</t>
  </si>
  <si>
    <t>odečte se sanace zákl. spáry</t>
  </si>
  <si>
    <t>"DN 400" -0,15*1,35*7,0</t>
  </si>
  <si>
    <t>"De 250" -0,15*1,0*(362,0+4,0+6,5+6,5)</t>
  </si>
  <si>
    <t>odečtou se tělesa šachet</t>
  </si>
  <si>
    <t>"DN 1000, prům. hl. 2.03 m" -0,62*0,62*3,14*2,03*10</t>
  </si>
  <si>
    <t>761820191</t>
  </si>
  <si>
    <t xml:space="preserve">0,3 m nad povrch potrubí </t>
  </si>
  <si>
    <t>"výměna potrubí PP DN400" 1,35*(0,45+0,3)*(7,0-1,5)</t>
  </si>
  <si>
    <t>"nové stoky PVC De250" 1,0*(0,25+0,3)*(362,0-9+4,0-0,5+6,5-0,5+6,5-0,5)</t>
  </si>
  <si>
    <t xml:space="preserve">odečte se zemina vytlačená potrubím </t>
  </si>
  <si>
    <t>"výměna potrubí PP DN400" -3,14*0,225*0,225*(7,0-1,5)</t>
  </si>
  <si>
    <t>"nové stoky PVC De250" -3,14*0,125*0,125*(362,0-9+4,0-0,5+6,5-0,5+6,5-0,5)</t>
  </si>
  <si>
    <t>-1834109991</t>
  </si>
  <si>
    <t>"dle obsypání" 189,29*2,0</t>
  </si>
  <si>
    <t>359901211</t>
  </si>
  <si>
    <t>Monitoring stok (kamerový systém) jakékoli výšky nová kanalizace</t>
  </si>
  <si>
    <t>-1650669494</t>
  </si>
  <si>
    <t>"kamerová prohlídka dle délky stok, dle výk. výměr" 362,0+7+4+6,5+6,5</t>
  </si>
  <si>
    <t>-2030079544</t>
  </si>
  <si>
    <t>"DN 400" 0,15*1,35*7,0</t>
  </si>
  <si>
    <t>"De 250" 0,15*1,0*(362,0+4,0+6,5+6,5)</t>
  </si>
  <si>
    <t>-1893679246</t>
  </si>
  <si>
    <t>lože pod potrubí stok</t>
  </si>
  <si>
    <t>"DN 400" 0,1*1,35*(7-1,5)</t>
  </si>
  <si>
    <t>"De 250" 0,1*1,0*(362,0-9+4,0-0,5+6,5-0,5+6,5-0,5)</t>
  </si>
  <si>
    <t>452112112</t>
  </si>
  <si>
    <t>Osazení betonových dílců prstenců nebo rámů pod poklopy a mříže, výšky do 100 mm</t>
  </si>
  <si>
    <t>-541026864</t>
  </si>
  <si>
    <t>"dle tabulky šachet" 7+7+6+1</t>
  </si>
  <si>
    <t>59224010</t>
  </si>
  <si>
    <t>prstenec šachtový vyrovnávací betonový 625x100x40mm</t>
  </si>
  <si>
    <t>-787431521</t>
  </si>
  <si>
    <t>"dle tabulky šachet" 1</t>
  </si>
  <si>
    <t>59224011</t>
  </si>
  <si>
    <t>prstenec šachtový vyrovnávací betonový 625x100x60mm</t>
  </si>
  <si>
    <t>1110938619</t>
  </si>
  <si>
    <t>"dle tabulky šachet" 6</t>
  </si>
  <si>
    <t>59224012</t>
  </si>
  <si>
    <t>prstenec šachtový vyrovnávací betonový 625x100x80mm</t>
  </si>
  <si>
    <t>-831506997</t>
  </si>
  <si>
    <t>"dle tabulky šachet" 7</t>
  </si>
  <si>
    <t>59224013</t>
  </si>
  <si>
    <t>prstenec šachtový vyrovnávací betonový 625x100x100mm</t>
  </si>
  <si>
    <t>218153788</t>
  </si>
  <si>
    <t>-656950733</t>
  </si>
  <si>
    <t>odstranění st. potrubí kanalizace z PP DN400 - nahradí se novým</t>
  </si>
  <si>
    <t>"dle výk. výměr" 7,0</t>
  </si>
  <si>
    <t>871363123</t>
  </si>
  <si>
    <t>Montáž kanalizačního potrubí z tvrdého PVC-U hladkého plnostěnného tuhost SN 12 DN 250</t>
  </si>
  <si>
    <t>-1641700783</t>
  </si>
  <si>
    <t>hladké potrubí z PVC-U, De 250, SN 12</t>
  </si>
  <si>
    <t>"hdle výk. výměr bez šachet" 362,0-9+4,0-0,5+6,5-0,5+6,5-0,5</t>
  </si>
  <si>
    <t>"odečte se délka odboček, dle výk. výměr" -15*0,320</t>
  </si>
  <si>
    <t>28611108</t>
  </si>
  <si>
    <t>trubka kanalizační PVC-U plnostěnná jednovrstvá s rázovou odolností DN 250x6000mm SN12</t>
  </si>
  <si>
    <t>-1520345228</t>
  </si>
  <si>
    <t>"dle montáže potrubí" 363,70</t>
  </si>
  <si>
    <t>přičteno ztratné 3.0%</t>
  </si>
  <si>
    <t>363,7*1,03 'Přepočtené koeficientem množství</t>
  </si>
  <si>
    <t>871390420</t>
  </si>
  <si>
    <t>Montáž kanalizačního potrubí z polypropylenu PP korugovaného nebo žebrovaného SN 12 DN 400</t>
  </si>
  <si>
    <t>-1212815315</t>
  </si>
  <si>
    <t>"žebrované potrubí z PP DN 400, SN 12, dle výk. výměr" 7,0-1,5</t>
  </si>
  <si>
    <t>"odečte se délka odbočky, dle výk. výměr" -1*0,53</t>
  </si>
  <si>
    <t>28614140</t>
  </si>
  <si>
    <t>trubka kanalizační žebrovaná PP DN 400x5000mm</t>
  </si>
  <si>
    <t>-194826231</t>
  </si>
  <si>
    <t>"dle montáže potrubí" 4,97</t>
  </si>
  <si>
    <t>4,97*1,015 'Přepočtené koeficientem množství</t>
  </si>
  <si>
    <t>877360320</t>
  </si>
  <si>
    <t>Montáž tvarovek na kanalizačním plastovém potrubí z PP nebo PVC-U hladkého plnostěnného odboček DN 250</t>
  </si>
  <si>
    <t>427041337</t>
  </si>
  <si>
    <t>"odbočky De 250/De 160 dle výk. výměr" 15</t>
  </si>
  <si>
    <t>28651034</t>
  </si>
  <si>
    <t>odbočka kanalizační PVC-U plnostěnná s rázovou odolností DN 250/160/45°</t>
  </si>
  <si>
    <t>-675837317</t>
  </si>
  <si>
    <t>"dle montáže" 15</t>
  </si>
  <si>
    <t>877390420</t>
  </si>
  <si>
    <t>Montáž tvarovek na kanalizačním plastovém potrubí z PP nebo PVC-U korugovaného nebo žebrovaného odboček DN 400</t>
  </si>
  <si>
    <t>1236172137</t>
  </si>
  <si>
    <t>"odbočky DN 400/De 160 dle výk. výměr" 1</t>
  </si>
  <si>
    <t>28617363</t>
  </si>
  <si>
    <t>odbočka kanalizace PP korugované pro KG 45° DN 400/160</t>
  </si>
  <si>
    <t>-425350457</t>
  </si>
  <si>
    <t>877390430</t>
  </si>
  <si>
    <t>Montáž tvarovek na kanalizačním plastovém potrubí z PP nebo PVC-U korugovaného nebo žebrovaného spojek nebo redukcí DN 400</t>
  </si>
  <si>
    <t>994219703</t>
  </si>
  <si>
    <t>"pro propojení potrubí, 1 ks" 1</t>
  </si>
  <si>
    <t>28654626</t>
  </si>
  <si>
    <t>spojka dvouhrdlá kanalizační PP korugovaná DN 400</t>
  </si>
  <si>
    <t>-1420681924</t>
  </si>
  <si>
    <t>"dle montáže, pro žebrované potrubí" 1</t>
  </si>
  <si>
    <t>892362121</t>
  </si>
  <si>
    <t>Tlakové zkoušky vzduchem těsnícími vaky ucpávkovými DN 250</t>
  </si>
  <si>
    <t>úsek</t>
  </si>
  <si>
    <t>-1858096867</t>
  </si>
  <si>
    <t>"včetně ucpávek přípojek, 13 úseků" 13</t>
  </si>
  <si>
    <t>892392121</t>
  </si>
  <si>
    <t>Tlakové zkoušky vzduchem těsnícími vaky ucpávkovými DN 400</t>
  </si>
  <si>
    <t>713381365</t>
  </si>
  <si>
    <t>"včetně ucpávek přípojek, 2 úseky" 2</t>
  </si>
  <si>
    <t>890431851</t>
  </si>
  <si>
    <t>Bourání šachet a jímek strojně velikosti obestavěného prostoru přes 1,5 do 3 m3 z prefabrikovaných skruží</t>
  </si>
  <si>
    <t>366484226</t>
  </si>
  <si>
    <t>vybourání stávající šachty na jednotné kanalizaci</t>
  </si>
  <si>
    <t>"bere se cca 3.0 m3/šachtu" 1*3,0</t>
  </si>
  <si>
    <t>894411121</t>
  </si>
  <si>
    <t>Zřízení šachet kanalizačních z betonových dílců výšky vstupu do 1,50 m s obložením dna betonem tř. C 25/30, na potrubí DN přes 200 do 300</t>
  </si>
  <si>
    <t>-1253220963</t>
  </si>
  <si>
    <t>"revizních prefa. šachet, dle výk. výměr" 10</t>
  </si>
  <si>
    <t>"odečte se šachta SŠ1" -1</t>
  </si>
  <si>
    <t>894411131</t>
  </si>
  <si>
    <t>Zřízení šachet kanalizačních z betonových dílců výšky vstupu do 1,50 m s obložením dna betonem tř. C 25/30, na potrubí DN přes 300 do 400</t>
  </si>
  <si>
    <t>-1850599463</t>
  </si>
  <si>
    <t xml:space="preserve">"šachta SŠ1, dle výk. výměr a  tab. šachet" 1</t>
  </si>
  <si>
    <t>59224038</t>
  </si>
  <si>
    <t>dno betonové šachtové DN 400 betonový žlab i nástupnice 100x88,5x23cm</t>
  </si>
  <si>
    <t>1986101658</t>
  </si>
  <si>
    <t>uvažovat na potrubí z PP, DN 400</t>
  </si>
  <si>
    <t>"SŠ1 dle tab. šachet" 1</t>
  </si>
  <si>
    <t>59224029w</t>
  </si>
  <si>
    <t>dno betonové šachtové DN 300 betonový žlab i nástupnice 100x68,5x15cm</t>
  </si>
  <si>
    <t>-287061825</t>
  </si>
  <si>
    <t>uvažovat na potrubí z PVC, De 250</t>
  </si>
  <si>
    <t>"dle tabulky šachet" 9</t>
  </si>
  <si>
    <t>59224066</t>
  </si>
  <si>
    <t>skruž betonová DN 1000x250 PS 100x25x12cm</t>
  </si>
  <si>
    <t>476956820</t>
  </si>
  <si>
    <t>"dle tab. šachet" 7</t>
  </si>
  <si>
    <t>59224068</t>
  </si>
  <si>
    <t>skruž betonová DN 1000x500 100x50x12cm</t>
  </si>
  <si>
    <t>748482445</t>
  </si>
  <si>
    <t>"dle tab. šachet" 2</t>
  </si>
  <si>
    <t>59224069</t>
  </si>
  <si>
    <t>skruž betonová DN 1000x1000 100x100x12cm</t>
  </si>
  <si>
    <t>-62807895</t>
  </si>
  <si>
    <t>"dle tab. šachet" 5</t>
  </si>
  <si>
    <t>59224056</t>
  </si>
  <si>
    <t>konus betonové šachty DN 1000 kanalizační 100x62,5x67cm kapsové stupadlo</t>
  </si>
  <si>
    <t>-1342720986</t>
  </si>
  <si>
    <t>"dle tab. šachet" 10</t>
  </si>
  <si>
    <t>899103211</t>
  </si>
  <si>
    <t>Demontáž poklopů litinových a ocelových včetně rámů, hmotnosti jednotlivě přes 100 do 150 Kg</t>
  </si>
  <si>
    <t>-615401534</t>
  </si>
  <si>
    <t>"dle bourání kan. šachet, dle výk. výměr" 1,0</t>
  </si>
  <si>
    <t>899104112</t>
  </si>
  <si>
    <t>Osazení poklopů šachtových litinových, ocelových nebo železobetonových včetně rámů pro třídu zatížení D400, E600</t>
  </si>
  <si>
    <t>"poklopy revizních šachet dle tabulky poklopů" 10</t>
  </si>
  <si>
    <t>uvažovat osazení samonivelačních rámů a poklopů s logem města</t>
  </si>
  <si>
    <t>55241033</t>
  </si>
  <si>
    <t>poklop šachtový litinový kruhový DN 600 bez ventilace tř D400 v samonivelačním rámu pro intenzivní provoz</t>
  </si>
  <si>
    <t>-1239823366</t>
  </si>
  <si>
    <t>"dle osazení" 10</t>
  </si>
  <si>
    <t>uvažovat samonivelační poklopy s logem Města Třeboň</t>
  </si>
  <si>
    <t>poklopy poptat u společnosti Městská vodohospodářská s.r.o.</t>
  </si>
  <si>
    <t>775992964</t>
  </si>
  <si>
    <t>odvoz na recyklační centrum do 20 km</t>
  </si>
  <si>
    <t>"vybourané šachty" 1,80</t>
  </si>
  <si>
    <t>-830024374</t>
  </si>
  <si>
    <t>"vybourané šachty" 1,80*(20-1)</t>
  </si>
  <si>
    <t>-162748657</t>
  </si>
  <si>
    <t>"vybourané potrubí z PP" 0,21</t>
  </si>
  <si>
    <t>"demontované poklopy" 0,15</t>
  </si>
  <si>
    <t>-1991118477</t>
  </si>
  <si>
    <t>"vybourané potrubí z PP" 0,21*(3-1)</t>
  </si>
  <si>
    <t>"demontované poklopy" 0,15*(3-1)</t>
  </si>
  <si>
    <t>997221862</t>
  </si>
  <si>
    <t>Poplatek za uložení stavebního odpadu na recyklační skládce (skládkovné) z armovaného betonu zatříděného do Katalogu odpadů pod kódem 17 01 01</t>
  </si>
  <si>
    <t>2016634689</t>
  </si>
  <si>
    <t>303 - Dešťová kanalizace</t>
  </si>
  <si>
    <t>pro přečerpávání spodní vody a deštové vody</t>
  </si>
  <si>
    <t>"uvažuje se 30 prac. dní po 8 hod" 30*8</t>
  </si>
  <si>
    <t>131251100</t>
  </si>
  <si>
    <t>Hloubení nezapažených jam a zářezů strojně s urovnáním dna do předepsaného profilu a spádu v hornině třídy těžitelnosti I skupiny 3 do 20 m3</t>
  </si>
  <si>
    <t>911942006</t>
  </si>
  <si>
    <t>Pro odláždění vyústění dešťové kanalizace dl. z lomového kamene</t>
  </si>
  <si>
    <t>"hl. 0.3 m, dle výk. výměr" 0,3*4,70</t>
  </si>
  <si>
    <t>"Pro sběrače dle výkazu výměr" 575,14+23,69</t>
  </si>
  <si>
    <t>598,83*0,05</t>
  </si>
  <si>
    <t>-1903223914</t>
  </si>
  <si>
    <t>"dle výk. výměr" 285,69</t>
  </si>
  <si>
    <t>"dle výk. výměr" 991,87</t>
  </si>
  <si>
    <t>-1633451640</t>
  </si>
  <si>
    <t>"dle zřízení" 285,69</t>
  </si>
  <si>
    <t>"dle zřízení" 991,87</t>
  </si>
  <si>
    <t>1918049194</t>
  </si>
  <si>
    <t>"dle kubatury zásypu" 310,316*2</t>
  </si>
  <si>
    <t>"dle hloubení rýh tř. těž. I" 598,83</t>
  </si>
  <si>
    <t>"dle hloubení jam tř. těž. I" 1,41</t>
  </si>
  <si>
    <t>"odečte se zásyp" -310,316</t>
  </si>
  <si>
    <t>"dle vodor. přemístění" 289,924*(20-10)</t>
  </si>
  <si>
    <t>819747428</t>
  </si>
  <si>
    <t>"dle kubatury zásypu" 310,316</t>
  </si>
  <si>
    <t>"dle vodorovného přemístění" 289,924*1,8</t>
  </si>
  <si>
    <t>"rýhy dle výk. výměr" 598,83</t>
  </si>
  <si>
    <t>"odečte se obsyp včetně potrubí" -194,603</t>
  </si>
  <si>
    <t>odečte se lože pod potrubí sběrače</t>
  </si>
  <si>
    <t>"DN 250" -0,1*1,0*(82,3-2,0+7,4-0,5+3,3-0,5+3,2-0,5+7,3-0,5)</t>
  </si>
  <si>
    <t>"DN 300" -0,1*1,05*(110,0-3,0+74,0-2,0)</t>
  </si>
  <si>
    <t>"DN 400" -0,1*1,35*(18,5-2,1)</t>
  </si>
  <si>
    <t>"DN 250" -0,15*1,0*(82,3+7,4+3,3+3,2+7,3)</t>
  </si>
  <si>
    <t>"DN 300" -0,15*1,05*(110,0+74,0)</t>
  </si>
  <si>
    <t>"DN 400" -0,15*1,0*18,5</t>
  </si>
  <si>
    <t>"DN 1000, prům. hl. 1.56 m" -0,62*0,62*3,14*1,56*8</t>
  </si>
  <si>
    <t xml:space="preserve">"DN 600,  hl. 1.58 m" -0,35*0,35*3,14*1,58*1</t>
  </si>
  <si>
    <t>0,3 m nad povrch potrubí z PP</t>
  </si>
  <si>
    <t>"DN 250" 1,0*(0,28+0,3)*(82,3-2,0+7,4-0,5+3,3-0,5+3,2-0,5+7,3-0,5)</t>
  </si>
  <si>
    <t>"DN 300" 1,05*(0,34+0,3)*(110,0-3,0+74,0-2,0)</t>
  </si>
  <si>
    <t>"DN 400" 1,35*(0,45+0,3)*(18,5-2,1)</t>
  </si>
  <si>
    <t>odečte se zemina vytlačená potrubím z PP</t>
  </si>
  <si>
    <t>"DN 250" -3,14*0,14*0,14*(82,3-2,0+7,4-0,5+3,3-0,5+3,2-0,5+7,3-0,5)</t>
  </si>
  <si>
    <t>"DN 300" -3,14*0,17*0,17*(110,0-3,0+74,0-2,0)</t>
  </si>
  <si>
    <t>"DN 400" -3,14*0,225*0,225*(18,5-2,1)</t>
  </si>
  <si>
    <t>"dle obsypání" 169,628*2,0</t>
  </si>
  <si>
    <t>"kamerová prohlídka dle délky sběračů" 210,80-1+74,0+7,4+3,3+3,2+7,3</t>
  </si>
  <si>
    <t>-1112293074</t>
  </si>
  <si>
    <t>"lože pod dlažbu z lomového kamene tl. 100 mm, dle výk. výměr" 4,70</t>
  </si>
  <si>
    <t>z betonu C 20/25 XF3</t>
  </si>
  <si>
    <t>"DN 250" 0,15*1,0*(82,3+7,4+3,3+3,2+7,3)</t>
  </si>
  <si>
    <t>"DN 300" 0,15*1,05*(110,0+74,0)</t>
  </si>
  <si>
    <t>"DN 400" 0,15*1,0*18,5</t>
  </si>
  <si>
    <t>-1570011901</t>
  </si>
  <si>
    <t>lože pod potrubí sběrače C</t>
  </si>
  <si>
    <t>"DN 250" 0,1*1,0*(82,3-2,0+7,4-0,5+3,3-0,5+3,2-0,5+7,3-0,5)</t>
  </si>
  <si>
    <t>"DN 300" 0,1*1,05*(110,0-3,0+74,0-2,0)</t>
  </si>
  <si>
    <t>"DN 400" 0,1*1,35*(18,5-2,1)</t>
  </si>
  <si>
    <t>186560795</t>
  </si>
  <si>
    <t>"dle tabulky šachet" 2+7+3+1</t>
  </si>
  <si>
    <t>628617350</t>
  </si>
  <si>
    <t>445648223</t>
  </si>
  <si>
    <t>"dle tabulky šachet" 3</t>
  </si>
  <si>
    <t>-2076473726</t>
  </si>
  <si>
    <t>-212405065</t>
  </si>
  <si>
    <t>"dle tabulky šachet" 2</t>
  </si>
  <si>
    <t>1769124463</t>
  </si>
  <si>
    <t>"dlažba z lomového kamene tl. 200 mm, dle výk. výměr" 4,70</t>
  </si>
  <si>
    <t>včetně spárování</t>
  </si>
  <si>
    <t>871360420</t>
  </si>
  <si>
    <t>Montáž kanalizačního potrubí z polypropylenu PP korugovaného nebo žebrovaného SN 12 DN 250</t>
  </si>
  <si>
    <t>-169822561</t>
  </si>
  <si>
    <t>"korugované potrubí z PP DN 250, dle výk. výměr" 82,3-2,0+7,4-0,5+3,3-0,5+3,2-0,5+7,3-0,5</t>
  </si>
  <si>
    <t>"odečte se délka odboček" -(1+1)*0,34</t>
  </si>
  <si>
    <t>28617268</t>
  </si>
  <si>
    <t>trubka kanalizační PP korugovaná DN 250x6000mm SN12</t>
  </si>
  <si>
    <t>478278627</t>
  </si>
  <si>
    <t>"dle montáže potrubí" 98,82</t>
  </si>
  <si>
    <t>98,82*1,015 'Přepočtené koeficientem množství</t>
  </si>
  <si>
    <t>871370420</t>
  </si>
  <si>
    <t>Montáž kanalizačního potrubí z polypropylenu PP korugovaného nebo žebrovaného SN 12 DN 300</t>
  </si>
  <si>
    <t>98994250</t>
  </si>
  <si>
    <t>"korugované potrubí z PP DN 300, dle výk. výměr" 110,0-3,0+74,0-2,0</t>
  </si>
  <si>
    <t>"odečte se délka odboček" -9*0,34</t>
  </si>
  <si>
    <t>28617269</t>
  </si>
  <si>
    <t>trubka kanalizační PP korugovaná DN 300x6000mm SN12</t>
  </si>
  <si>
    <t>1363232576</t>
  </si>
  <si>
    <t>"dle montáže potrubí" 175,94</t>
  </si>
  <si>
    <t>175,94*1,015 'Přepočtené koeficientem množství</t>
  </si>
  <si>
    <t>801967863</t>
  </si>
  <si>
    <t>"korugované potrubí z PP DN 400, dle výk. výměr" 18,5-2,1</t>
  </si>
  <si>
    <t>28617270</t>
  </si>
  <si>
    <t>trubka kanalizační PP korugovaná DN 400x6000mm SN12</t>
  </si>
  <si>
    <t>1334448189</t>
  </si>
  <si>
    <t>"dle montáže potrubí" 16,4</t>
  </si>
  <si>
    <t>16,4*1,015 'Přepočtené koeficientem množství</t>
  </si>
  <si>
    <t>877360420</t>
  </si>
  <si>
    <t>Montáž tvarovek na kanalizačním plastovém potrubí z PP nebo PVC-U korugovaného nebo žebrovaného odboček DN 250</t>
  </si>
  <si>
    <t>-552253369</t>
  </si>
  <si>
    <t>"odbočky DN 250/De 160 dle výk. výměr" 1</t>
  </si>
  <si>
    <t>"odbočky DN 250/De 200 dle výk. výměr" 1</t>
  </si>
  <si>
    <t>28617361</t>
  </si>
  <si>
    <t>odbočka kanalizace PP korugované pro KG 45° DN 250/160</t>
  </si>
  <si>
    <t>1241020473</t>
  </si>
  <si>
    <t>28617367</t>
  </si>
  <si>
    <t>odbočka kanalizace PP korugované pro KG 45° DN 250/200</t>
  </si>
  <si>
    <t>-672013181</t>
  </si>
  <si>
    <t>877370420</t>
  </si>
  <si>
    <t>Montáž tvarovek na kanalizačním plastovém potrubí z PP nebo PVC-U korugovaného nebo žebrovaného odboček DN 300</t>
  </si>
  <si>
    <t>213203290</t>
  </si>
  <si>
    <t>"odbočky DN 300/De 160 dle výk. výměr" 9</t>
  </si>
  <si>
    <t>28617362</t>
  </si>
  <si>
    <t>odbočka kanalizace PP korugované pro KG 45° DN 300/160</t>
  </si>
  <si>
    <t>-1406537896</t>
  </si>
  <si>
    <t>"dle montáže" 9</t>
  </si>
  <si>
    <t>-1570496779</t>
  </si>
  <si>
    <t>vybourání stávající šachty u domu č.p. 1262</t>
  </si>
  <si>
    <t>"dle výk. výměr, bere se cca 2.0 m3/šachtu" 1*2,0</t>
  </si>
  <si>
    <t>-1932352710</t>
  </si>
  <si>
    <t>"včetně ucpávek přípojek, 6 úseků" 6</t>
  </si>
  <si>
    <t>892372121</t>
  </si>
  <si>
    <t>Tlakové zkoušky vzduchem těsnícími vaky ucpávkovými DN 300</t>
  </si>
  <si>
    <t>-148158877</t>
  </si>
  <si>
    <t>"včetně ucpávek přípojek5 úseků" 5</t>
  </si>
  <si>
    <t>36037144</t>
  </si>
  <si>
    <t>-232064726</t>
  </si>
  <si>
    <t xml:space="preserve">"pro bet. prefa šachty, dle výk. výměr a  tab. šachet" 1</t>
  </si>
  <si>
    <t xml:space="preserve">"pro bet. prefa šachty, dle výk. výměr a  tab. šachet" 8-1</t>
  </si>
  <si>
    <t>0224029w</t>
  </si>
  <si>
    <t>-144627590</t>
  </si>
  <si>
    <t>dle tab. šachet uvažovat dno 1000x685</t>
  </si>
  <si>
    <t>"dle tab. šachet" 1</t>
  </si>
  <si>
    <t>59224029</t>
  </si>
  <si>
    <t>dno betonové šachtové DN 300 betonový žlab i nástupnice 100x78,5x15cm</t>
  </si>
  <si>
    <t>1922696903</t>
  </si>
  <si>
    <t>dle tab. šachet uvažovat dno 1000x785</t>
  </si>
  <si>
    <t>753112631</t>
  </si>
  <si>
    <t>dle tab. šachet uvažovat dno 1000x885</t>
  </si>
  <si>
    <t>59224047</t>
  </si>
  <si>
    <t>dno betonové šachtové DN 600 betonový žlab i nástupnice 100x108,5x23cm</t>
  </si>
  <si>
    <t>406648599</t>
  </si>
  <si>
    <t>dle tab. šachet uvažovat dno 1000x1085</t>
  </si>
  <si>
    <t>000592241300</t>
  </si>
  <si>
    <t>Přechod. desky tl. 90+120mm AP-M 1000/625x270Z</t>
  </si>
  <si>
    <t>ks</t>
  </si>
  <si>
    <t>326585210</t>
  </si>
  <si>
    <t>894812329</t>
  </si>
  <si>
    <t>Revizní a čistící šachta z polypropylenu PP pro hladké trouby DN 600 šachtové dno (DN šachty / DN trubního vedení) DN 600/400 průtočné</t>
  </si>
  <si>
    <t>-1402527844</t>
  </si>
  <si>
    <t>"pro revizní šachtu z PP, DN600, dle výk. výměr" 1</t>
  </si>
  <si>
    <t>894812332</t>
  </si>
  <si>
    <t>Revizní a čistící šachta z polypropylenu PP pro hladké trouby DN 600 roura šachtová korugovaná, světlé hloubky 2 000 mm</t>
  </si>
  <si>
    <t>-1549800431</t>
  </si>
  <si>
    <t>894812339</t>
  </si>
  <si>
    <t>Revizní a čistící šachta z polypropylenu PP pro hladké trouby DN 600 Příplatek k cenám 2331 - 2334 za uříznutí šachtové roury</t>
  </si>
  <si>
    <t>1931465412</t>
  </si>
  <si>
    <t>894812356</t>
  </si>
  <si>
    <t>Revizní a čistící šachta z polypropylenu PP pro hladké trouby DN 600 poklop (mříž) litinový pro třídu zatížení B125 s betonovým prstencem</t>
  </si>
  <si>
    <t>367141127</t>
  </si>
  <si>
    <t>69357662</t>
  </si>
  <si>
    <t>"poklopy revizních šachet dle tabulky poklopů" 8</t>
  </si>
  <si>
    <t>"dle osazení" 8</t>
  </si>
  <si>
    <t>966008113</t>
  </si>
  <si>
    <t>Bourání trubního propustku s odklizením a uložením vybouraného materiálu na skládku na vzdálenost do 3 m nebo s naložením na dopravní prostředek z trub betonových nebo železobetonových DN přes 500 do 800 mm</t>
  </si>
  <si>
    <t>-833745088</t>
  </si>
  <si>
    <t>"odstranění potrubí propustku DN600, dle výk. výměr" 22,7</t>
  </si>
  <si>
    <t>966008311</t>
  </si>
  <si>
    <t>Bourání trubního propustku s odklizením a uložením vybouraného materiálu na skládku na vzdálenost do 3 m nebo s naložením na dopravní prostředek čela z betonu železového</t>
  </si>
  <si>
    <t>-1741391710</t>
  </si>
  <si>
    <t>"bourání čel propustku dle výk. výměr" 1,92</t>
  </si>
  <si>
    <t>-632171557</t>
  </si>
  <si>
    <t>"vybouraná čela propustku" 4,608</t>
  </si>
  <si>
    <t>"vybourané šachty" 1,20</t>
  </si>
  <si>
    <t>371355160</t>
  </si>
  <si>
    <t>"vybouraná čela propustku" 4,608*(20-1)</t>
  </si>
  <si>
    <t>"vybourané šachty" 1,20*(20-1)</t>
  </si>
  <si>
    <t>-228485100</t>
  </si>
  <si>
    <t>"vybourané potrubí propustku" 46,649</t>
  </si>
  <si>
    <t>1277737018</t>
  </si>
  <si>
    <t>"vybourané potrubí propustku" 46,649*(20-1)</t>
  </si>
  <si>
    <t>1646877218</t>
  </si>
  <si>
    <t>304 - Vodovodní a kanalizační přípojky</t>
  </si>
  <si>
    <t>Soupis:</t>
  </si>
  <si>
    <t>304a - Vodovodní přípojky</t>
  </si>
  <si>
    <t>115101201</t>
  </si>
  <si>
    <t>Čerpání vody na dopravní výšku do 10 m s uvažovaným průměrným přítokem do 500 l/min</t>
  </si>
  <si>
    <t>939611231</t>
  </si>
  <si>
    <t>"uvažuje se 10 prac. dní po 8 hod" 10*8</t>
  </si>
  <si>
    <t>132254204</t>
  </si>
  <si>
    <t>Hloubení zapažených rýh šířky přes 800 do 2 000 mm strojně s urovnáním dna do předepsaného profilu a spádu v hornině třídy těžitelnosti I skupiny 3 přes 100 do 500 m3</t>
  </si>
  <si>
    <t>2138435432</t>
  </si>
  <si>
    <t>"Pro vodovodní přípojky dle výkazu výměr z úrovně silniční pláně" 111,44</t>
  </si>
  <si>
    <t>třídu těžitelnosti vykazovat dle skutečnosti</t>
  </si>
  <si>
    <t>720923250</t>
  </si>
  <si>
    <t>uvažováno 10% z výkopu rýh</t>
  </si>
  <si>
    <t>"dle hloubení rýh" 111,44*0,1</t>
  </si>
  <si>
    <t>-1360357044</t>
  </si>
  <si>
    <t>plocha pažení rýh vodovodních přípojek</t>
  </si>
  <si>
    <t>"dle výk. výměr" 278,6</t>
  </si>
  <si>
    <t>-1471698305</t>
  </si>
  <si>
    <t>"dle zřízení" 278,6</t>
  </si>
  <si>
    <t>-494755789</t>
  </si>
  <si>
    <t>"dle kubatury zásypu" 64,825*2</t>
  </si>
  <si>
    <t>398153329</t>
  </si>
  <si>
    <t>"dle hloubení rýh tř. těž. I" 111,44</t>
  </si>
  <si>
    <t>"odečte se zásyp" -64,825</t>
  </si>
  <si>
    <t>1874548166</t>
  </si>
  <si>
    <t>"dle vodor. přemístění" 46,615*(20-10)</t>
  </si>
  <si>
    <t>-301229651</t>
  </si>
  <si>
    <t>"dle kubatury zásypu" 64,825</t>
  </si>
  <si>
    <t>-850673370</t>
  </si>
  <si>
    <t>"dle vodor. přemístění" 46,615*1,8</t>
  </si>
  <si>
    <t>965969141</t>
  </si>
  <si>
    <t>"výkop rýh" 111,44</t>
  </si>
  <si>
    <t>"odečte se obsyp včetně potrubí" -26,715</t>
  </si>
  <si>
    <t>odečte se lože pod potrubí vodovodních přípojek</t>
  </si>
  <si>
    <t>-0,1*0,8*(80,90+18,60)</t>
  </si>
  <si>
    <t>-0,15*0,8*(80,90+18,60)</t>
  </si>
  <si>
    <t>-2068067809</t>
  </si>
  <si>
    <t>0,3 m nad povrch potrubí vodovodních přípojek</t>
  </si>
  <si>
    <t>"De32" 0,8*0,33*80,90</t>
  </si>
  <si>
    <t>"De63" 0,8*0,36*18,60</t>
  </si>
  <si>
    <t>1575933097</t>
  </si>
  <si>
    <t>"pro obsyp" 26,715*2,0</t>
  </si>
  <si>
    <t>-545660314</t>
  </si>
  <si>
    <t>0,15*0,8*(80,90+18,60)</t>
  </si>
  <si>
    <t>1881853034</t>
  </si>
  <si>
    <t xml:space="preserve"> lože pod potrubí vodovodních přípojek</t>
  </si>
  <si>
    <t>0,1*0,8*(80,90+18,60)</t>
  </si>
  <si>
    <t>871161141</t>
  </si>
  <si>
    <t>Montáž vodovodního potrubí z polyetylenu PE100 RC v otevřeném výkopu svařovaných na tupo SDR 11/PN16 d 32 x 3,0 mm</t>
  </si>
  <si>
    <t>1347876920</t>
  </si>
  <si>
    <t>"vodovodní přípojky De32, dle výk. výměr" 80,90</t>
  </si>
  <si>
    <t>28613110</t>
  </si>
  <si>
    <t>potrubí vodovodní jednovrstvé PE100 RC PN 16 SDR11 32x3,0mm</t>
  </si>
  <si>
    <t>-1100640635</t>
  </si>
  <si>
    <t>"dle montáže, přičteno ztratné 1.5%" 80,90</t>
  </si>
  <si>
    <t>80,9*1,015 'Přepočtené koeficientem množství</t>
  </si>
  <si>
    <t>871211141</t>
  </si>
  <si>
    <t>Montáž vodovodního potrubí z polyetylenu PE100 RC v otevřeném výkopu svařovaných na tupo SDR 11/PN16 d 63 x 5,8 mm</t>
  </si>
  <si>
    <t>1693451732</t>
  </si>
  <si>
    <t>"vodovodní přípojky De63, dle výk. výměr" 18,60</t>
  </si>
  <si>
    <t>28613113</t>
  </si>
  <si>
    <t>potrubí vodovodní jednovrstvé PE100 RC PN 16 SDR11 63x5,8mm</t>
  </si>
  <si>
    <t>402910220</t>
  </si>
  <si>
    <t>"dle montáže, přičteno ztratné 1.5%" 18,60</t>
  </si>
  <si>
    <t>18,6*1,015 'Přepočtené koeficientem množství</t>
  </si>
  <si>
    <t>879171111</t>
  </si>
  <si>
    <t>Montáž napojení vodovodní přípojky v otevřeném výkopu DN 32</t>
  </si>
  <si>
    <t>1422396945</t>
  </si>
  <si>
    <t>uvažuje se pro napojení přípojek De32 na stávající potrubí</t>
  </si>
  <si>
    <t>včetně dodání tvarovek pro napojení</t>
  </si>
  <si>
    <t>"dle výk. výměr" 4,0</t>
  </si>
  <si>
    <t>879221111</t>
  </si>
  <si>
    <t>Montáž napojení vodovodní přípojky v otevřeném výkopu DN 63</t>
  </si>
  <si>
    <t>1581590555</t>
  </si>
  <si>
    <t>uvažuje se pro napojení přípojek De63 na stávající potrubí</t>
  </si>
  <si>
    <t>"dle výk. výměr" 1,0</t>
  </si>
  <si>
    <t>891269111</t>
  </si>
  <si>
    <t>Montáž vodovodních armatur na potrubí navrtávacích pasů s ventilem Jt 1 MPa, na potrubí z trub litinových, ocelových nebo plastických hmot DN 100</t>
  </si>
  <si>
    <t>-1662283106</t>
  </si>
  <si>
    <t>"dle počtu vodovod. přípojek dle výk. výměr na potrubí PE, De 110" 15+1</t>
  </si>
  <si>
    <t>532011003400</t>
  </si>
  <si>
    <t>PAS NAVRTÁVACÍ UZAVÍRACÍ - HAKU ZAK 110/34</t>
  </si>
  <si>
    <t>1426551952</t>
  </si>
  <si>
    <t>navrtávací pas pro potrubí z plastů</t>
  </si>
  <si>
    <t>"dle počtu přípojek De32 dle výk. výměr" 15</t>
  </si>
  <si>
    <t>532011004600</t>
  </si>
  <si>
    <t>PAS NAVRTÁVACÍ UZAVÍRACÍ - HAKU ZAK 110/46</t>
  </si>
  <si>
    <t>-2012147403</t>
  </si>
  <si>
    <t>"dle počtu přípojek De63 dle výk. výměr" 1</t>
  </si>
  <si>
    <t>281003203416</t>
  </si>
  <si>
    <t>ŠOUPÁTKO ISO-ZAK GGG 32/34</t>
  </si>
  <si>
    <t>398120555</t>
  </si>
  <si>
    <t>"dle počtu vodovodních přípojek De32 dle výk. výměr" 15</t>
  </si>
  <si>
    <t>281006304616</t>
  </si>
  <si>
    <t>ŠOUPÁTKO ISO-ZAK GGG 63/46</t>
  </si>
  <si>
    <t>1862462142</t>
  </si>
  <si>
    <t>"dle počtu vodovodních přípojek De63 dle výk. výměr" 1</t>
  </si>
  <si>
    <t>960113018004</t>
  </si>
  <si>
    <t>SOUPRAVA ZEMNÍ TELESKOPICKÁ DOM. ŠOUPÁTKA-1,3-1,8 3/4"-2" (1,3-1,8m)</t>
  </si>
  <si>
    <t>-1854607300</t>
  </si>
  <si>
    <t>"dle počtu vodovodních přípojek dle výk. výměr" 15+1</t>
  </si>
  <si>
    <t>892233122</t>
  </si>
  <si>
    <t>Proplach a dezinfekce vodovodního potrubí DN od 40 do 70</t>
  </si>
  <si>
    <t>-560370471</t>
  </si>
  <si>
    <t>"vodovod. přípojky dle výkazu výměr" 80,9+18,6</t>
  </si>
  <si>
    <t>-1965602793</t>
  </si>
  <si>
    <t>899401111</t>
  </si>
  <si>
    <t>Osazení poklopů uličních s pevným rámem litinových ventilových</t>
  </si>
  <si>
    <t>353461410</t>
  </si>
  <si>
    <t>"dle počtu vodovod. přípojek dle výk. výměr" 15+1</t>
  </si>
  <si>
    <t>42291402</t>
  </si>
  <si>
    <t>poklop litinový ventilový</t>
  </si>
  <si>
    <t>682111216</t>
  </si>
  <si>
    <t>"dle osazení" 15+1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</si>
  <si>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</si>
  <si>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</si>
  <si>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</si>
  <si>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</si>
  <si>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</si>
  <si>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80,90+(15*1,6)+18,60+(1*1,6)</t>
  </si>
  <si>
    <t>včetně vytažení do krycích hrnců a poklopů</t>
  </si>
  <si>
    <t>2064036089</t>
  </si>
  <si>
    <t>304b - Kanalizační splaškové přípojky</t>
  </si>
  <si>
    <t>"uvažuje se 7 prac. dní po 8 hod" 7*8</t>
  </si>
  <si>
    <t>"Pro kanalizační splaškové přípojky dle výkazu výměr z úrovně pláně" 144,50</t>
  </si>
  <si>
    <t>"dle hloubení rýh" 144,50*0,1</t>
  </si>
  <si>
    <t>plocha pažení rýh kanalizačních splaškových přípojek</t>
  </si>
  <si>
    <t>"dle výk. výměr" 321,10</t>
  </si>
  <si>
    <t>"dle zřízení" 321,1</t>
  </si>
  <si>
    <t>1242566109</t>
  </si>
  <si>
    <t>"dle kubatury zásypu" 90,504*2</t>
  </si>
  <si>
    <t>"dle hloubení rýh tř. těž. I" 144,50</t>
  </si>
  <si>
    <t>"odečte se zásyp" -90,504</t>
  </si>
  <si>
    <t>"dle vodor. přemístění" 53,996*(20-10)</t>
  </si>
  <si>
    <t>1647753813</t>
  </si>
  <si>
    <t>"dle kubatury zásypu" 90,504</t>
  </si>
  <si>
    <t>"dle vodor. přemístění" 53,996*1,8</t>
  </si>
  <si>
    <t>"výkop rýh" 144,50</t>
  </si>
  <si>
    <t>"odečte se obsyp včetně potrubí" -34,983</t>
  </si>
  <si>
    <t>odečte se lože pod potrubí kanalizačních přípojek</t>
  </si>
  <si>
    <t>"De160" -0,1*0,90*84,50</t>
  </si>
  <si>
    <t>-0,15*0,90*84,50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</si>
  <si>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</si>
  <si>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</si>
  <si>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0,3 m nad povrch potrubí kanalizačních přípojek</t>
  </si>
  <si>
    <t>"De160" 0,9*0,46*84,5</t>
  </si>
  <si>
    <t>"De160" -3,14*0,08*0,08*84,5</t>
  </si>
  <si>
    <t>"pro obsyp" 33,285*2,0</t>
  </si>
  <si>
    <t>-1481823183</t>
  </si>
  <si>
    <t>"De160" 0,15*0,90*84,50</t>
  </si>
  <si>
    <t>lože pod potrubí kanalizačních přípojek</t>
  </si>
  <si>
    <t>"De160" 0,1*0,90*84,50</t>
  </si>
  <si>
    <t>1166710704</t>
  </si>
  <si>
    <t>"potrubí přípojek z PVC, De160, dle výk. výměr" 84,50</t>
  </si>
  <si>
    <t>-1306348676</t>
  </si>
  <si>
    <t>"dle montáže, přičteno ztratné 3.0%" 84,50</t>
  </si>
  <si>
    <t>84,5*1,03 'Přepočtené koeficientem množství</t>
  </si>
  <si>
    <t>-82967304</t>
  </si>
  <si>
    <t>dle počtu splaškových přípojek De 160, bere se 1ks/přípojku a odbočku</t>
  </si>
  <si>
    <t>"dle výk. výměr" 16,0-1,0</t>
  </si>
  <si>
    <t>-1182079404</t>
  </si>
  <si>
    <t>877310330</t>
  </si>
  <si>
    <t>Montáž tvarovek na kanalizačním plastovém potrubí z PP nebo PVC-U hladkého plnostěnného spojek nebo redukcí DN 150</t>
  </si>
  <si>
    <t>-1693711916</t>
  </si>
  <si>
    <t>"pro přepojení na stávající přípojky, berou se 3ks" 3</t>
  </si>
  <si>
    <t>28651073</t>
  </si>
  <si>
    <t>přesuvka kanalizační PVC-U plnostěnná s rázovou odolností DN 160</t>
  </si>
  <si>
    <t>286752815</t>
  </si>
  <si>
    <t>304c - Kanalizační dešťové přípojky</t>
  </si>
  <si>
    <t>"uvažuje se 6 prac. dní po 8 hod" 6*8</t>
  </si>
  <si>
    <t>"Pro kanalizační dešťové přípojky dle výkazu výměr z úrovně silniční pláně" 110,59</t>
  </si>
  <si>
    <t>"dle hloubení rýh" 110,59*0,1</t>
  </si>
  <si>
    <t>plocha pažení rýh kanalizačních přípojek</t>
  </si>
  <si>
    <t>"dle výk. výměr" 245,76</t>
  </si>
  <si>
    <t>"dle zřízení" 245,76</t>
  </si>
  <si>
    <t>1988282293</t>
  </si>
  <si>
    <t>"dle kubatury zásypu" 61,220*2</t>
  </si>
  <si>
    <t>"dle hloubení rýh tř. těž. I" 110,59</t>
  </si>
  <si>
    <t>"odečte se zásyp" -61,220</t>
  </si>
  <si>
    <t>"dle vodor. přemístění" 49,37*(20-10)</t>
  </si>
  <si>
    <t>-116207459</t>
  </si>
  <si>
    <t>"dle kubatury zásypu" 61,220</t>
  </si>
  <si>
    <t>"dle vodor. přemístění" 49,37*1,8</t>
  </si>
  <si>
    <t>"výkop rýh" 110,59</t>
  </si>
  <si>
    <t>"odečte se obsyp včetně potrubí" -32,09</t>
  </si>
  <si>
    <t>"De160" -0,1*0,90*68,60</t>
  </si>
  <si>
    <t>"De200" -0,1*0,90*8,20</t>
  </si>
  <si>
    <t>"De160" -0,15*0,90*68,60</t>
  </si>
  <si>
    <t>"De200" -0,15*0,90*8,20</t>
  </si>
  <si>
    <t>"De160" 0,9*0,46*68,60</t>
  </si>
  <si>
    <t>"De200" 0,9*0,50*8,20</t>
  </si>
  <si>
    <t>"De160" -3,14*0,08*0,08*68,60</t>
  </si>
  <si>
    <t>"De200" -3,14*0,1*0,1*8,20</t>
  </si>
  <si>
    <t>"pro obsyp" 30,454*2,0</t>
  </si>
  <si>
    <t>1463012080</t>
  </si>
  <si>
    <t>"De160" 0,15*0,90*68,60</t>
  </si>
  <si>
    <t>"De200" 0,15*0,90*8,20</t>
  </si>
  <si>
    <t>"De160" 0,1*0,90*68,60</t>
  </si>
  <si>
    <t>"De200" 0,1*0,90*8,20</t>
  </si>
  <si>
    <t>"potrubí přípojek z PVC, De160, dle výk. výměr" 68,60</t>
  </si>
  <si>
    <t>"dle montáže, přičteno ztratné 3.0%" 68,60</t>
  </si>
  <si>
    <t>68,6*1,03 'Přepočtené koeficientem množství</t>
  </si>
  <si>
    <t>1075168100</t>
  </si>
  <si>
    <t>"potrubí přípojek z PVC, De200, dle výk. výměr" 8,20</t>
  </si>
  <si>
    <t>-1235250447</t>
  </si>
  <si>
    <t>"dle montáže, přičteno ztratné 3.0%" 8,20</t>
  </si>
  <si>
    <t>8,2*1,03 'Přepočtené koeficientem množství</t>
  </si>
  <si>
    <t>dle počtu přípojek De 160, bere se 1ks/přípojku</t>
  </si>
  <si>
    <t>"dle výk. výměr" 12-2</t>
  </si>
  <si>
    <t>"dle montáže" 10,0</t>
  </si>
  <si>
    <t>402106480</t>
  </si>
  <si>
    <t>185460385</t>
  </si>
  <si>
    <t>401 - Veřejné osvětlení</t>
  </si>
  <si>
    <t>Ing.Jakub Kašparů</t>
  </si>
  <si>
    <t>PSV - Práce a dodávky PSV</t>
  </si>
  <si>
    <t xml:space="preserve">    741 - Elektroinstalace - silnoproud</t>
  </si>
  <si>
    <t xml:space="preserve">    21-M - Elektromontáže</t>
  </si>
  <si>
    <t xml:space="preserve">    46-M - Zemní práce při extr.mont.pracích</t>
  </si>
  <si>
    <t xml:space="preserve">      997 - Přesun sutě</t>
  </si>
  <si>
    <t>PSV</t>
  </si>
  <si>
    <t>Práce a dodávky PSV</t>
  </si>
  <si>
    <t>741</t>
  </si>
  <si>
    <t>Elektroinstalace - silnoproud</t>
  </si>
  <si>
    <t>460791112</t>
  </si>
  <si>
    <t>Montáž trubek ochranných uložených volně do rýhy plastových tuhých, vnitřního průměru přes 32 do 50 mm</t>
  </si>
  <si>
    <t>"kabelová chránička, 50/41 mm" 524,0</t>
  </si>
  <si>
    <t>34571351</t>
  </si>
  <si>
    <t>trubka elektroinstalační ohebná dvouplášťová korugovaná HDPE (chránička) D 40/50mm</t>
  </si>
  <si>
    <t>"dle montáže" 524,0</t>
  </si>
  <si>
    <t>460791114</t>
  </si>
  <si>
    <t>Montáž trubek ochranných uložených volně do rýhy plastových tuhých, vnitřního průměru přes 90 do 110 mm</t>
  </si>
  <si>
    <t>"kabelová chránička De110 " 28,4</t>
  </si>
  <si>
    <t>34571365</t>
  </si>
  <si>
    <t>trubka elektroinstalační HDPE tuhá dvouplášťová korugovaná D 94/110mm</t>
  </si>
  <si>
    <t>"dle montáže" 28,4</t>
  </si>
  <si>
    <t>741132303</t>
  </si>
  <si>
    <t>Ukončení kabelů nebo vodičů koncovkou nebo s vývodkou ucpávkovou do 4 žil s jednoduchým nástavcem průměru 20 mm</t>
  </si>
  <si>
    <t>2020405754</t>
  </si>
  <si>
    <t>"dle výk. výměr 2 ks" 2</t>
  </si>
  <si>
    <t>35436314</t>
  </si>
  <si>
    <t>hlava rozdělovací smršťovaná přímá do 1kV SKE 4f/1+2 kabel 12-32mm/průřez 1,5-35mm</t>
  </si>
  <si>
    <t>1515310095</t>
  </si>
  <si>
    <t>"dle ukočení" 2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</si>
  <si>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</si>
  <si>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</si>
  <si>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</si>
  <si>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</si>
  <si>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20 W, 11 ks" 11,0</t>
  </si>
  <si>
    <t>34774021w</t>
  </si>
  <si>
    <t>svítidlo parkové na sloupek LED IP66 do 30W do 3000lm</t>
  </si>
  <si>
    <t>256</t>
  </si>
  <si>
    <t>"LED 20W, dle montáže, viz. TZ a výpočet osvětlení" 11,0</t>
  </si>
  <si>
    <t>210204011</t>
  </si>
  <si>
    <t>Montáž stožárů osvětlení samostatně stojících ocelových, délky do 12 m</t>
  </si>
  <si>
    <t>"stožárů VO, žárově zinkovaných, dle sit. 11 ks" 11</t>
  </si>
  <si>
    <t>31674067</t>
  </si>
  <si>
    <t>stožár osvětlovací sadový Pz 133/89/60 v 6,0m</t>
  </si>
  <si>
    <t>942816962</t>
  </si>
  <si>
    <t>"dle montáže" 11</t>
  </si>
  <si>
    <t>210204202</t>
  </si>
  <si>
    <t>Montáž elektrovýzbroje stožárů osvětlení 2 okruhy</t>
  </si>
  <si>
    <t>"dle počtu stožárů VO" 11</t>
  </si>
  <si>
    <t>ELST2951</t>
  </si>
  <si>
    <t>SR st.rozvodnice SR721-14/N Al,CU universální</t>
  </si>
  <si>
    <t>-1148283388</t>
  </si>
  <si>
    <t>210220022</t>
  </si>
  <si>
    <t>Montáž uzemňovacího vedení s upevněním, propojením a připojením pomocí svorek v zemi s izolací spojů vodičů FeZn drátem nebo lanem průměru do 10 mm v městské zástavbě</t>
  </si>
  <si>
    <t>"drát FeZn 10 mm, 546.0 m" 546</t>
  </si>
  <si>
    <t>včetně montáže smršťovací bužírky zemnění, 11 ks</t>
  </si>
  <si>
    <t>1561082</t>
  </si>
  <si>
    <t>smršťovací bužírka HSD-T2 1,6/0,8 C 88861000</t>
  </si>
  <si>
    <t>"uvažuje se 11 ks" 11</t>
  </si>
  <si>
    <t>35441073</t>
  </si>
  <si>
    <t>drát D 10mm FeZn</t>
  </si>
  <si>
    <t>"dle montáže" 546</t>
  </si>
  <si>
    <t>210220301</t>
  </si>
  <si>
    <t>Montáž hromosvodného vedení svorek se 2 šrouby</t>
  </si>
  <si>
    <t>"svorka hromosvodní typ SR02, 33 ks" 33</t>
  </si>
  <si>
    <t>35441996</t>
  </si>
  <si>
    <t>svorka odbočovací a spojovací pro spojování kruhových a páskových vodičů, FeZn</t>
  </si>
  <si>
    <t>"dle montáže" 33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</si>
  <si>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</si>
  <si>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</si>
  <si>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"dle výk.výměr, 66.0 m" 66</t>
  </si>
  <si>
    <t>34111030</t>
  </si>
  <si>
    <t>kabel instalační jádro Cu plné izolace PVC plášť PVC 450/750V (CYKY) 3x1,5mm2</t>
  </si>
  <si>
    <t>"kabel CYKY 3C x 1.5 mm2, dle montáže" 66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</si>
  <si>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</si>
  <si>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</si>
  <si>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"dle výk.výměr, 568.0 m" 568</t>
  </si>
  <si>
    <t>34111076</t>
  </si>
  <si>
    <t>kabel instalační jádro Cu plné izolace PVC plášť PVC 450/750V (CYKY) 4x10mm2</t>
  </si>
  <si>
    <t>"kabel CYKY 4 x 10 mm2, dle montáže" 568</t>
  </si>
  <si>
    <t>210100097</t>
  </si>
  <si>
    <t>Ukončení vodičů izolovaných s označením a zapojením na svorkovnici s otevřením a uzavřením krytu průřezu žíly do 4 mm2</t>
  </si>
  <si>
    <t>"dle výk.výměr, 24 ks" 24</t>
  </si>
  <si>
    <t>210950201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</si>
  <si>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</si>
  <si>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délky chrániček" 524,0+28,4</t>
  </si>
  <si>
    <t>2109102.R</t>
  </si>
  <si>
    <t>Připojení kabelu ze sloupu do skříně SP200</t>
  </si>
  <si>
    <t>"dle výk.výměr" 1</t>
  </si>
  <si>
    <t>2109103.R</t>
  </si>
  <si>
    <t>Zatažení a připojení do stávajícího stožáru</t>
  </si>
  <si>
    <t xml:space="preserve">"dle výk.výměr do D1, 1 kus" 1 </t>
  </si>
  <si>
    <t>3411001.M</t>
  </si>
  <si>
    <t>Podružný materiál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</si>
  <si>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</si>
  <si>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</si>
  <si>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</si>
  <si>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</si>
  <si>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</si>
  <si>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</si>
  <si>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(podzemního) v zastavěném prostoru</t>
  </si>
  <si>
    <t>km</t>
  </si>
  <si>
    <t>"dle výk.výměr" 0,52360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</si>
  <si>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</si>
  <si>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</si>
  <si>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"pro stožáry, dle výk.výměr" 2,75+2,75+0,77</t>
  </si>
  <si>
    <t>460080013</t>
  </si>
  <si>
    <t>Základové konstrukce základ bez bednění do rostlé zeminy z monolitického betonu tř. C 12/15</t>
  </si>
  <si>
    <t>"dle hloubení jam" 2,75</t>
  </si>
  <si>
    <t>vč.osazení stožárového pouzdra</t>
  </si>
  <si>
    <t>OSM.225010</t>
  </si>
  <si>
    <t>KGEM trouba DN315x7,7/1000 SN4 EN 13476-2</t>
  </si>
  <si>
    <t>1861443442</t>
  </si>
  <si>
    <t>"pouzdrový základ pro stožár VO" 11</t>
  </si>
  <si>
    <t>460371111</t>
  </si>
  <si>
    <t>Naložení výkopku ručně z hornin třídy těžitelnosti I skupiny 1 až 3</t>
  </si>
  <si>
    <t>"naložení přebytečné zeminy</t>
  </si>
  <si>
    <t>"ze základových šachet pro stožáry</t>
  </si>
  <si>
    <t>2,75+0,77</t>
  </si>
  <si>
    <t>"z rýh místo pískového lože</t>
  </si>
  <si>
    <t>0,5*0,1*456,0</t>
  </si>
  <si>
    <t>460161222</t>
  </si>
  <si>
    <t>Hloubení kabelových rýh ručně včetně urovnání dna s přemístěním výkopku do vzdálenosti 3 m od okraje jámy nebo s naložením na dopravní prostředek šířky 50 cm hloubky 30 cm v hornině třídy těžitelnosti I skupiny 3</t>
  </si>
  <si>
    <t>"dle výk.výměr" 429,0</t>
  </si>
  <si>
    <t>uvažovat obsazenou trasu</t>
  </si>
  <si>
    <t>460171323</t>
  </si>
  <si>
    <t>Hloubení kabelových rýh strojně včetně urovnání dna s přemístěním výkopku do vzdálenosti 3 m od okraje jámy nebo s naložením na dopravní prostředek šířky 50 cm hloubky 120 cm v hornině třídy těžitelnosti II skupiny 4</t>
  </si>
  <si>
    <t>"dle výk.výměr" 27,0</t>
  </si>
  <si>
    <t>460391123</t>
  </si>
  <si>
    <t>Zásyp jam ručně s uložením výkopku ve vrstvách a úpravou povrchu s přemístění sypaniny ze vzdálenosti do 10 m se zhutněním z horniny třídy těžitelnosti I skupiny 3</t>
  </si>
  <si>
    <t>-1030460655</t>
  </si>
  <si>
    <t>"zásyp jam, dle výk. výměr 2.75 m3" 2,75</t>
  </si>
  <si>
    <t>460661112</t>
  </si>
  <si>
    <t>Kabelové lože z písku včetně podsypu, zhutnění a urovnání povrchu pro kabely nn bez zakrytí, šířky přes 35 do 50 cm</t>
  </si>
  <si>
    <t>2062133900</t>
  </si>
  <si>
    <t>pískové kabelové lože včetně dodávky písku</t>
  </si>
  <si>
    <t>"kabelové lože tl. 0.1 m, š. 0.50 m, dle výk.výměr" 456,0</t>
  </si>
  <si>
    <t>460451222</t>
  </si>
  <si>
    <t>Zásyp kabelových rýh strojně s přemístěním sypaniny ze vzdálenosti do 10 m, s uložením výkopku ve vrstvách včetně zhutnění a urovnání povrchu šířky 50 cm hloubky 20 cm z horniny třídy těžitelnosti I skupiny 3</t>
  </si>
  <si>
    <t>"dle hloubení rýh" 429,0</t>
  </si>
  <si>
    <t>460451323</t>
  </si>
  <si>
    <t>Zásyp kabelových rýh strojně s přemístěním sypaniny ze vzdálenosti do 10 m, s uložením výkopku ve vrstvách včetně zhutnění a urovnání povrchu šířky 50 cm hloubky 110 cm z horniny třídy těžitelnosti II skupiny 4</t>
  </si>
  <si>
    <t>2092446379</t>
  </si>
  <si>
    <t>"dle hloubení rýh" 27,0</t>
  </si>
  <si>
    <t>460671113</t>
  </si>
  <si>
    <t>Výstražné prvky pro krytí kabelů včetně vyrovnání povrchu rýhy, rozvinutí a uložení fólie, šířky přes 25 do 35 cm</t>
  </si>
  <si>
    <t>"dle celkové délky kabel. rýh, dle výk.výměr" 429,0+27,0</t>
  </si>
  <si>
    <t>460341113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</si>
  <si>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</si>
  <si>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</si>
  <si>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20 km</t>
  </si>
  <si>
    <t>"dle nakládání" 26,32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</si>
  <si>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</si>
  <si>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</si>
  <si>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26,32*(20-1)</t>
  </si>
  <si>
    <t>460361121</t>
  </si>
  <si>
    <t>Poplatek (skládkovné) za uložení zeminy na recyklační skládce zatříděné do Katalogu odpadů pod kódem 17 05 04</t>
  </si>
  <si>
    <t>-1954300586</t>
  </si>
  <si>
    <t>"dle vodorovného přemístění" 26,32*1,8</t>
  </si>
  <si>
    <t>Recyklační centrum Lumos Jivno</t>
  </si>
  <si>
    <t>460581131</t>
  </si>
  <si>
    <t>Úprava terénu uvedení nezpevněného terénu do původního stavu v místě dočasného uložení výkopku s vyhrabáním, srovnáním a částečným dosetím trávy</t>
  </si>
  <si>
    <t>-660189945</t>
  </si>
  <si>
    <t>Provizorní úprava terénu</t>
  </si>
  <si>
    <t>dle celková délky a šířky kabelových rýh</t>
  </si>
  <si>
    <t>"dle výk. výměr" 228,0</t>
  </si>
  <si>
    <t>460905111</t>
  </si>
  <si>
    <t>Montáž kompaktního plastového pilíře pro rozvod nn samostatného šířky do 38 cm (např. SP100, SS100, ER112)</t>
  </si>
  <si>
    <t>-1205319924</t>
  </si>
  <si>
    <t>"skříň přípojková SP100, 1 ks" 1</t>
  </si>
  <si>
    <t>"skříň přípojková SP200, 1 ks" 1</t>
  </si>
  <si>
    <t>35711802</t>
  </si>
  <si>
    <t>skříň přípojková kompaktní pilíř celoplastové provedení výzbroj 1x sada pojistkové spodky nožové velikosti 00 (SP100/NKP1P)</t>
  </si>
  <si>
    <t>1349172776</t>
  </si>
  <si>
    <t>"dle montáže" 1,0</t>
  </si>
  <si>
    <t>35711804</t>
  </si>
  <si>
    <t>skříň přípojková kompaktní pilíř celoplastové provedení výzbroj 2x sada pojistkové spodky nožové velikosti 00 (SP200/NKP1P)</t>
  </si>
  <si>
    <t>-902323792</t>
  </si>
  <si>
    <t>482479401</t>
  </si>
  <si>
    <t>Na deponii stavebníka do 1 km</t>
  </si>
  <si>
    <t>"demontované stožáry se svítidly, cca 0,25t/ ks" 0,25*4</t>
  </si>
  <si>
    <t>O009</t>
  </si>
  <si>
    <t>S2 - Demontáž stáv. ocel.stožáru s výložníkem a svítidlem VO vč.bet.patky</t>
  </si>
  <si>
    <t>972828770</t>
  </si>
  <si>
    <t>"uvažovány 4 ks stožárů" 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</si>
</sst>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1211a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MK ul. Sídliště v úseku od silnice III/15512 po REPROGEN v Třeboni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Třeboň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Třeboň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WAY project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ROUND(AS95+SUM(AS96:AS100)+AS104,2)</f>
        <v>0</v>
      </c>
      <c r="AT94" s="115">
        <f>ROUND(SUM(AV94:AW94),2)</f>
        <v>0</v>
      </c>
      <c r="AU94" s="116">
        <f>ROUND(AU95+SUM(AU96:AU100)+AU104,5)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ROUND(AZ95+SUM(AZ96:AZ100)+AZ104,2)</f>
        <v>0</v>
      </c>
      <c r="BA94" s="115">
        <f>ROUND(BA95+SUM(BA96:BA100)+BA104,2)</f>
        <v>0</v>
      </c>
      <c r="BB94" s="115">
        <f>ROUND(BB95+SUM(BB96:BB100)+BB104,2)</f>
        <v>0</v>
      </c>
      <c r="BC94" s="115">
        <f>ROUND(BC95+SUM(BC96:BC100)+BC104,2)</f>
        <v>0</v>
      </c>
      <c r="BD94" s="117">
        <f>ROUND(BD95+SUM(BD96:BD100)+BD104,2)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'02 - Ostatní a vedlejší 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'02 - Ostatní a vedlejší n...'!P123</f>
        <v>0</v>
      </c>
      <c r="AV95" s="129">
        <f>'02 - Ostatní a vedlejší n...'!J33</f>
        <v>0</v>
      </c>
      <c r="AW95" s="129">
        <f>'02 - Ostatní a vedlejší n...'!J34</f>
        <v>0</v>
      </c>
      <c r="AX95" s="129">
        <f>'02 - Ostatní a vedlejší n...'!J35</f>
        <v>0</v>
      </c>
      <c r="AY95" s="129">
        <f>'02 - Ostatní a vedlejší n...'!J36</f>
        <v>0</v>
      </c>
      <c r="AZ95" s="129">
        <f>'02 - Ostatní a vedlejší n...'!F33</f>
        <v>0</v>
      </c>
      <c r="BA95" s="129">
        <f>'02 - Ostatní a vedlejší n...'!F34</f>
        <v>0</v>
      </c>
      <c r="BB95" s="129">
        <f>'02 - Ostatní a vedlejší n...'!F35</f>
        <v>0</v>
      </c>
      <c r="BC95" s="129">
        <f>'02 - Ostatní a vedlejší n...'!F36</f>
        <v>0</v>
      </c>
      <c r="BD95" s="131">
        <f>'02 - Ostatní a vedlejší n...'!F37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Místní komunikace'!J30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'101 - Místní komunikace'!P129</f>
        <v>0</v>
      </c>
      <c r="AV96" s="129">
        <f>'101 - Místní komunikace'!J33</f>
        <v>0</v>
      </c>
      <c r="AW96" s="129">
        <f>'101 - Místní komunikace'!J34</f>
        <v>0</v>
      </c>
      <c r="AX96" s="129">
        <f>'101 - Místní komunikace'!J35</f>
        <v>0</v>
      </c>
      <c r="AY96" s="129">
        <f>'101 - Místní komunikace'!J36</f>
        <v>0</v>
      </c>
      <c r="AZ96" s="129">
        <f>'101 - Místní komunikace'!F33</f>
        <v>0</v>
      </c>
      <c r="BA96" s="129">
        <f>'101 - Místní komunikace'!F34</f>
        <v>0</v>
      </c>
      <c r="BB96" s="129">
        <f>'101 - Místní komunikace'!F35</f>
        <v>0</v>
      </c>
      <c r="BC96" s="129">
        <f>'101 - Místní komunikace'!F36</f>
        <v>0</v>
      </c>
      <c r="BD96" s="131">
        <f>'101 - Místní komunikace'!F37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92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'301 - Vodovod'!J30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'301 - Vodovod'!P122</f>
        <v>0</v>
      </c>
      <c r="AV97" s="129">
        <f>'301 - Vodovod'!J33</f>
        <v>0</v>
      </c>
      <c r="AW97" s="129">
        <f>'301 - Vodovod'!J34</f>
        <v>0</v>
      </c>
      <c r="AX97" s="129">
        <f>'301 - Vodovod'!J35</f>
        <v>0</v>
      </c>
      <c r="AY97" s="129">
        <f>'301 - Vodovod'!J36</f>
        <v>0</v>
      </c>
      <c r="AZ97" s="129">
        <f>'301 - Vodovod'!F33</f>
        <v>0</v>
      </c>
      <c r="BA97" s="129">
        <f>'301 - Vodovod'!F34</f>
        <v>0</v>
      </c>
      <c r="BB97" s="129">
        <f>'301 - Vodovod'!F35</f>
        <v>0</v>
      </c>
      <c r="BC97" s="129">
        <f>'301 - Vodovod'!F36</f>
        <v>0</v>
      </c>
      <c r="BD97" s="131">
        <f>'301 - Vodovod'!F37</f>
        <v>0</v>
      </c>
      <c r="BE97" s="7"/>
      <c r="BT97" s="132" t="s">
        <v>86</v>
      </c>
      <c r="BV97" s="132" t="s">
        <v>80</v>
      </c>
      <c r="BW97" s="132" t="s">
        <v>95</v>
      </c>
      <c r="BX97" s="132" t="s">
        <v>5</v>
      </c>
      <c r="CL97" s="132" t="s">
        <v>96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97</v>
      </c>
      <c r="E98" s="123"/>
      <c r="F98" s="123"/>
      <c r="G98" s="123"/>
      <c r="H98" s="123"/>
      <c r="I98" s="124"/>
      <c r="J98" s="123" t="s">
        <v>98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'302 - Splašková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'302 - Splašková kanalizace'!P123</f>
        <v>0</v>
      </c>
      <c r="AV98" s="129">
        <f>'302 - Splašková kanalizace'!J33</f>
        <v>0</v>
      </c>
      <c r="AW98" s="129">
        <f>'302 - Splašková kanalizace'!J34</f>
        <v>0</v>
      </c>
      <c r="AX98" s="129">
        <f>'302 - Splašková kanalizace'!J35</f>
        <v>0</v>
      </c>
      <c r="AY98" s="129">
        <f>'302 - Splašková kanalizace'!J36</f>
        <v>0</v>
      </c>
      <c r="AZ98" s="129">
        <f>'302 - Splašková kanalizace'!F33</f>
        <v>0</v>
      </c>
      <c r="BA98" s="129">
        <f>'302 - Splašková kanalizace'!F34</f>
        <v>0</v>
      </c>
      <c r="BB98" s="129">
        <f>'302 - Splašková kanalizace'!F35</f>
        <v>0</v>
      </c>
      <c r="BC98" s="129">
        <f>'302 - Splašková kanalizace'!F36</f>
        <v>0</v>
      </c>
      <c r="BD98" s="131">
        <f>'302 - Splašková kanalizace'!F37</f>
        <v>0</v>
      </c>
      <c r="BE98" s="7"/>
      <c r="BT98" s="132" t="s">
        <v>86</v>
      </c>
      <c r="BV98" s="132" t="s">
        <v>80</v>
      </c>
      <c r="BW98" s="132" t="s">
        <v>99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100</v>
      </c>
      <c r="E99" s="123"/>
      <c r="F99" s="123"/>
      <c r="G99" s="123"/>
      <c r="H99" s="123"/>
      <c r="I99" s="124"/>
      <c r="J99" s="123" t="s">
        <v>101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'303 - Dešťová kanalizace'!J30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'303 - Dešťová kanalizace'!P124</f>
        <v>0</v>
      </c>
      <c r="AV99" s="129">
        <f>'303 - Dešťová kanalizace'!J33</f>
        <v>0</v>
      </c>
      <c r="AW99" s="129">
        <f>'303 - Dešťová kanalizace'!J34</f>
        <v>0</v>
      </c>
      <c r="AX99" s="129">
        <f>'303 - Dešťová kanalizace'!J35</f>
        <v>0</v>
      </c>
      <c r="AY99" s="129">
        <f>'303 - Dešťová kanalizace'!J36</f>
        <v>0</v>
      </c>
      <c r="AZ99" s="129">
        <f>'303 - Dešťová kanalizace'!F33</f>
        <v>0</v>
      </c>
      <c r="BA99" s="129">
        <f>'303 - Dešťová kanalizace'!F34</f>
        <v>0</v>
      </c>
      <c r="BB99" s="129">
        <f>'303 - Dešťová kanalizace'!F35</f>
        <v>0</v>
      </c>
      <c r="BC99" s="129">
        <f>'303 - Dešťová kanalizace'!F36</f>
        <v>0</v>
      </c>
      <c r="BD99" s="131">
        <f>'303 - Dešťová kanalizace'!F37</f>
        <v>0</v>
      </c>
      <c r="BE99" s="7"/>
      <c r="BT99" s="132" t="s">
        <v>86</v>
      </c>
      <c r="BV99" s="132" t="s">
        <v>80</v>
      </c>
      <c r="BW99" s="132" t="s">
        <v>102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7"/>
      <c r="B100" s="121"/>
      <c r="C100" s="122"/>
      <c r="D100" s="123" t="s">
        <v>103</v>
      </c>
      <c r="E100" s="123"/>
      <c r="F100" s="123"/>
      <c r="G100" s="123"/>
      <c r="H100" s="123"/>
      <c r="I100" s="124"/>
      <c r="J100" s="123" t="s">
        <v>104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ROUND(SUM(AG101:AG103),2)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77</v>
      </c>
      <c r="BT100" s="132" t="s">
        <v>86</v>
      </c>
      <c r="BU100" s="132" t="s">
        <v>79</v>
      </c>
      <c r="BV100" s="132" t="s">
        <v>80</v>
      </c>
      <c r="BW100" s="132" t="s">
        <v>105</v>
      </c>
      <c r="BX100" s="132" t="s">
        <v>5</v>
      </c>
      <c r="CL100" s="132" t="s">
        <v>1</v>
      </c>
      <c r="CM100" s="132" t="s">
        <v>88</v>
      </c>
    </row>
    <row r="101" s="4" customFormat="1" ht="16.5" customHeight="1">
      <c r="A101" s="120" t="s">
        <v>82</v>
      </c>
      <c r="B101" s="71"/>
      <c r="C101" s="134"/>
      <c r="D101" s="134"/>
      <c r="E101" s="135" t="s">
        <v>106</v>
      </c>
      <c r="F101" s="135"/>
      <c r="G101" s="135"/>
      <c r="H101" s="135"/>
      <c r="I101" s="135"/>
      <c r="J101" s="134"/>
      <c r="K101" s="135" t="s">
        <v>107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'304a - Vodovodní přípojky'!J32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108</v>
      </c>
      <c r="AR101" s="73"/>
      <c r="AS101" s="138">
        <v>0</v>
      </c>
      <c r="AT101" s="139">
        <f>ROUND(SUM(AV101:AW101),2)</f>
        <v>0</v>
      </c>
      <c r="AU101" s="140">
        <f>'304a - Vodovodní přípojky'!P125</f>
        <v>0</v>
      </c>
      <c r="AV101" s="139">
        <f>'304a - Vodovodní přípojky'!J35</f>
        <v>0</v>
      </c>
      <c r="AW101" s="139">
        <f>'304a - Vodovodní přípojky'!J36</f>
        <v>0</v>
      </c>
      <c r="AX101" s="139">
        <f>'304a - Vodovodní přípojky'!J37</f>
        <v>0</v>
      </c>
      <c r="AY101" s="139">
        <f>'304a - Vodovodní přípojky'!J38</f>
        <v>0</v>
      </c>
      <c r="AZ101" s="139">
        <f>'304a - Vodovodní přípojky'!F35</f>
        <v>0</v>
      </c>
      <c r="BA101" s="139">
        <f>'304a - Vodovodní přípojky'!F36</f>
        <v>0</v>
      </c>
      <c r="BB101" s="139">
        <f>'304a - Vodovodní přípojky'!F37</f>
        <v>0</v>
      </c>
      <c r="BC101" s="139">
        <f>'304a - Vodovodní přípojky'!F38</f>
        <v>0</v>
      </c>
      <c r="BD101" s="141">
        <f>'304a - Vodovodní přípojky'!F39</f>
        <v>0</v>
      </c>
      <c r="BE101" s="4"/>
      <c r="BT101" s="142" t="s">
        <v>88</v>
      </c>
      <c r="BV101" s="142" t="s">
        <v>80</v>
      </c>
      <c r="BW101" s="142" t="s">
        <v>109</v>
      </c>
      <c r="BX101" s="142" t="s">
        <v>105</v>
      </c>
      <c r="CL101" s="142" t="s">
        <v>1</v>
      </c>
    </row>
    <row r="102" s="4" customFormat="1" ht="16.5" customHeight="1">
      <c r="A102" s="120" t="s">
        <v>82</v>
      </c>
      <c r="B102" s="71"/>
      <c r="C102" s="134"/>
      <c r="D102" s="134"/>
      <c r="E102" s="135" t="s">
        <v>110</v>
      </c>
      <c r="F102" s="135"/>
      <c r="G102" s="135"/>
      <c r="H102" s="135"/>
      <c r="I102" s="135"/>
      <c r="J102" s="134"/>
      <c r="K102" s="135" t="s">
        <v>111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'304b - Kanalizační splašk...'!J32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108</v>
      </c>
      <c r="AR102" s="73"/>
      <c r="AS102" s="138">
        <v>0</v>
      </c>
      <c r="AT102" s="139">
        <f>ROUND(SUM(AV102:AW102),2)</f>
        <v>0</v>
      </c>
      <c r="AU102" s="140">
        <f>'304b - Kanalizační splašk...'!P125</f>
        <v>0</v>
      </c>
      <c r="AV102" s="139">
        <f>'304b - Kanalizační splašk...'!J35</f>
        <v>0</v>
      </c>
      <c r="AW102" s="139">
        <f>'304b - Kanalizační splašk...'!J36</f>
        <v>0</v>
      </c>
      <c r="AX102" s="139">
        <f>'304b - Kanalizační splašk...'!J37</f>
        <v>0</v>
      </c>
      <c r="AY102" s="139">
        <f>'304b - Kanalizační splašk...'!J38</f>
        <v>0</v>
      </c>
      <c r="AZ102" s="139">
        <f>'304b - Kanalizační splašk...'!F35</f>
        <v>0</v>
      </c>
      <c r="BA102" s="139">
        <f>'304b - Kanalizační splašk...'!F36</f>
        <v>0</v>
      </c>
      <c r="BB102" s="139">
        <f>'304b - Kanalizační splašk...'!F37</f>
        <v>0</v>
      </c>
      <c r="BC102" s="139">
        <f>'304b - Kanalizační splašk...'!F38</f>
        <v>0</v>
      </c>
      <c r="BD102" s="141">
        <f>'304b - Kanalizační splašk...'!F39</f>
        <v>0</v>
      </c>
      <c r="BE102" s="4"/>
      <c r="BT102" s="142" t="s">
        <v>88</v>
      </c>
      <c r="BV102" s="142" t="s">
        <v>80</v>
      </c>
      <c r="BW102" s="142" t="s">
        <v>112</v>
      </c>
      <c r="BX102" s="142" t="s">
        <v>105</v>
      </c>
      <c r="CL102" s="142" t="s">
        <v>1</v>
      </c>
    </row>
    <row r="103" s="4" customFormat="1" ht="16.5" customHeight="1">
      <c r="A103" s="120" t="s">
        <v>82</v>
      </c>
      <c r="B103" s="71"/>
      <c r="C103" s="134"/>
      <c r="D103" s="134"/>
      <c r="E103" s="135" t="s">
        <v>113</v>
      </c>
      <c r="F103" s="135"/>
      <c r="G103" s="135"/>
      <c r="H103" s="135"/>
      <c r="I103" s="135"/>
      <c r="J103" s="134"/>
      <c r="K103" s="135" t="s">
        <v>114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'304c - Kanalizační dešťov...'!J32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108</v>
      </c>
      <c r="AR103" s="73"/>
      <c r="AS103" s="138">
        <v>0</v>
      </c>
      <c r="AT103" s="139">
        <f>ROUND(SUM(AV103:AW103),2)</f>
        <v>0</v>
      </c>
      <c r="AU103" s="140">
        <f>'304c - Kanalizační dešťov...'!P125</f>
        <v>0</v>
      </c>
      <c r="AV103" s="139">
        <f>'304c - Kanalizační dešťov...'!J35</f>
        <v>0</v>
      </c>
      <c r="AW103" s="139">
        <f>'304c - Kanalizační dešťov...'!J36</f>
        <v>0</v>
      </c>
      <c r="AX103" s="139">
        <f>'304c - Kanalizační dešťov...'!J37</f>
        <v>0</v>
      </c>
      <c r="AY103" s="139">
        <f>'304c - Kanalizační dešťov...'!J38</f>
        <v>0</v>
      </c>
      <c r="AZ103" s="139">
        <f>'304c - Kanalizační dešťov...'!F35</f>
        <v>0</v>
      </c>
      <c r="BA103" s="139">
        <f>'304c - Kanalizační dešťov...'!F36</f>
        <v>0</v>
      </c>
      <c r="BB103" s="139">
        <f>'304c - Kanalizační dešťov...'!F37</f>
        <v>0</v>
      </c>
      <c r="BC103" s="139">
        <f>'304c - Kanalizační dešťov...'!F38</f>
        <v>0</v>
      </c>
      <c r="BD103" s="141">
        <f>'304c - Kanalizační dešťov...'!F39</f>
        <v>0</v>
      </c>
      <c r="BE103" s="4"/>
      <c r="BT103" s="142" t="s">
        <v>88</v>
      </c>
      <c r="BV103" s="142" t="s">
        <v>80</v>
      </c>
      <c r="BW103" s="142" t="s">
        <v>115</v>
      </c>
      <c r="BX103" s="142" t="s">
        <v>105</v>
      </c>
      <c r="CL103" s="142" t="s">
        <v>1</v>
      </c>
    </row>
    <row r="104" s="7" customFormat="1" ht="16.5" customHeight="1">
      <c r="A104" s="120" t="s">
        <v>82</v>
      </c>
      <c r="B104" s="121"/>
      <c r="C104" s="122"/>
      <c r="D104" s="123" t="s">
        <v>116</v>
      </c>
      <c r="E104" s="123"/>
      <c r="F104" s="123"/>
      <c r="G104" s="123"/>
      <c r="H104" s="123"/>
      <c r="I104" s="124"/>
      <c r="J104" s="123" t="s">
        <v>117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'401 - Veřejné osvětlení'!J30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43">
        <v>0</v>
      </c>
      <c r="AT104" s="144">
        <f>ROUND(SUM(AV104:AW104),2)</f>
        <v>0</v>
      </c>
      <c r="AU104" s="145">
        <f>'401 - Veřejné osvětlení'!P122</f>
        <v>0</v>
      </c>
      <c r="AV104" s="144">
        <f>'401 - Veřejné osvětlení'!J33</f>
        <v>0</v>
      </c>
      <c r="AW104" s="144">
        <f>'401 - Veřejné osvětlení'!J34</f>
        <v>0</v>
      </c>
      <c r="AX104" s="144">
        <f>'401 - Veřejné osvětlení'!J35</f>
        <v>0</v>
      </c>
      <c r="AY104" s="144">
        <f>'401 - Veřejné osvětlení'!J36</f>
        <v>0</v>
      </c>
      <c r="AZ104" s="144">
        <f>'401 - Veřejné osvětlení'!F33</f>
        <v>0</v>
      </c>
      <c r="BA104" s="144">
        <f>'401 - Veřejné osvětlení'!F34</f>
        <v>0</v>
      </c>
      <c r="BB104" s="144">
        <f>'401 - Veřejné osvětlení'!F35</f>
        <v>0</v>
      </c>
      <c r="BC104" s="144">
        <f>'401 - Veřejné osvětlení'!F36</f>
        <v>0</v>
      </c>
      <c r="BD104" s="146">
        <f>'401 - Veřejné osvětlení'!F37</f>
        <v>0</v>
      </c>
      <c r="BE104" s="7"/>
      <c r="BT104" s="132" t="s">
        <v>86</v>
      </c>
      <c r="BV104" s="132" t="s">
        <v>80</v>
      </c>
      <c r="BW104" s="132" t="s">
        <v>118</v>
      </c>
      <c r="BX104" s="132" t="s">
        <v>5</v>
      </c>
      <c r="CL104" s="132" t="s">
        <v>1</v>
      </c>
      <c r="CM104" s="132" t="s">
        <v>88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Jf+Lctr2hA7LvmEvyrwLUx2PgHvL/SKXzWZ0gWZ+LUsOOGNMJgf/JSkOKxgrrKPSkqyuiSnUknwFUkWs0B/A/A==" hashValue="5qTVFHt1T+PuNzmBXNzD4XvyF7/hqKSEcGdARcc6xat/kzsHLoXqrDfYOvvfhla5w/z3QHuMBtzEi5tnC33S0w==" algorithmName="SHA-512" password="CC35"/>
  <mergeCells count="78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94:AP94"/>
  </mergeCells>
  <hyperlinks>
    <hyperlink ref="A95" location="'02 - Ostatní a vedlejší n...'!C2" display="/"/>
    <hyperlink ref="A96" location="'101 - Místní komunikace'!C2" display="/"/>
    <hyperlink ref="A97" location="'301 - Vodovod'!C2" display="/"/>
    <hyperlink ref="A98" location="'302 - Splašková kanalizace'!C2" display="/"/>
    <hyperlink ref="A99" location="'303 - Dešťová kanalizace'!C2" display="/"/>
    <hyperlink ref="A101" location="'304a - Vodovodní přípojky'!C2" display="/"/>
    <hyperlink ref="A102" location="'304b - Kanalizační splašk...'!C2" display="/"/>
    <hyperlink ref="A103" location="'304c - Kanalizační dešťov...'!C2" display="/"/>
    <hyperlink ref="A104" location="'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2066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2067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ROUND((SUM(BE122:BE243)),  2)</f>
        <v>0</v>
      </c>
      <c r="G33" s="39"/>
      <c r="H33" s="39"/>
      <c r="I33" s="165">
        <v>0.20999999999999999</v>
      </c>
      <c r="J33" s="164">
        <f>ROUND(((SUM(BE122:BE243))*I33),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ROUND((SUM(BF122:BF243)),  2)</f>
        <v>0</v>
      </c>
      <c r="G34" s="39"/>
      <c r="H34" s="39"/>
      <c r="I34" s="165">
        <v>0.14999999999999999</v>
      </c>
      <c r="J34" s="164">
        <f>ROUND(((SUM(BF122:BF243))*I34),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ROUND((SUM(BG122:BG243)),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ROUND((SUM(BH122:BH243)),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ROUND((SUM(BI122:BI243)),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Ing.Jakub Kašparů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2068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2069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271</v>
      </c>
      <c r="E99" s="192"/>
      <c r="F99" s="192"/>
      <c r="G99" s="192"/>
      <c r="H99" s="192"/>
      <c r="I99" s="192"/>
      <c r="J99" s="193">
        <f>J137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2070</v>
      </c>
      <c r="E100" s="197"/>
      <c r="F100" s="197"/>
      <c r="G100" s="197"/>
      <c r="H100" s="197"/>
      <c r="I100" s="197"/>
      <c r="J100" s="198">
        <f>J138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2071</v>
      </c>
      <c r="E101" s="197"/>
      <c r="F101" s="197"/>
      <c r="G101" s="197"/>
      <c r="H101" s="197"/>
      <c r="I101" s="197"/>
      <c r="J101" s="198">
        <f>J182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2072</v>
      </c>
      <c r="E102" s="197"/>
      <c r="F102" s="197"/>
      <c r="G102" s="197"/>
      <c r="H102" s="197"/>
      <c r="I102" s="197"/>
      <c r="J102" s="198">
        <f>J237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MK ul. Sídliště v úseku od silnice III/15512 po REPROGEN v Třeboni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401 - Veřejné osvětlení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11. 9. 2025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>Ing.Jakub Kašparů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135</v>
      </c>
      <c r="D121" s="203" t="s">
        <v>63</v>
      </c>
      <c r="E121" s="203" t="s">
        <v>59</v>
      </c>
      <c r="F121" s="203" t="s">
        <v>60</v>
      </c>
      <c r="G121" s="203" t="s">
        <v>136</v>
      </c>
      <c r="H121" s="203" t="s">
        <v>137</v>
      </c>
      <c r="I121" s="203" t="s">
        <v>138</v>
      </c>
      <c r="J121" s="203" t="s">
        <v>124</v>
      </c>
      <c r="K121" s="204" t="s">
        <v>139</v>
      </c>
      <c r="L121" s="205"/>
      <c r="M121" s="101" t="s">
        <v>1</v>
      </c>
      <c r="N121" s="102" t="s">
        <v>42</v>
      </c>
      <c r="O121" s="102" t="s">
        <v>140</v>
      </c>
      <c r="P121" s="102" t="s">
        <v>141</v>
      </c>
      <c r="Q121" s="102" t="s">
        <v>142</v>
      </c>
      <c r="R121" s="102" t="s">
        <v>143</v>
      </c>
      <c r="S121" s="102" t="s">
        <v>144</v>
      </c>
      <c r="T121" s="103" t="s">
        <v>145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146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P123+P137</f>
        <v>0</v>
      </c>
      <c r="Q122" s="105"/>
      <c r="R122" s="208">
        <f>R123+R137</f>
        <v>8.774402199999999</v>
      </c>
      <c r="S122" s="105"/>
      <c r="T122" s="209">
        <f>T123+T137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126</v>
      </c>
      <c r="BK122" s="210">
        <f>BK123+BK137</f>
        <v>0</v>
      </c>
    </row>
    <row r="123" s="12" customFormat="1" ht="25.92" customHeight="1">
      <c r="A123" s="12"/>
      <c r="B123" s="211"/>
      <c r="C123" s="212"/>
      <c r="D123" s="213" t="s">
        <v>77</v>
      </c>
      <c r="E123" s="214" t="s">
        <v>2073</v>
      </c>
      <c r="F123" s="214" t="s">
        <v>2074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0.16323599999999999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88</v>
      </c>
      <c r="AT123" s="223" t="s">
        <v>77</v>
      </c>
      <c r="AU123" s="223" t="s">
        <v>78</v>
      </c>
      <c r="AY123" s="222" t="s">
        <v>150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77</v>
      </c>
      <c r="E124" s="225" t="s">
        <v>2075</v>
      </c>
      <c r="F124" s="225" t="s">
        <v>2076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SUM(P125:P136)</f>
        <v>0</v>
      </c>
      <c r="Q124" s="219"/>
      <c r="R124" s="220">
        <f>SUM(R125:R136)</f>
        <v>0.16323599999999999</v>
      </c>
      <c r="S124" s="219"/>
      <c r="T124" s="221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88</v>
      </c>
      <c r="AT124" s="223" t="s">
        <v>77</v>
      </c>
      <c r="AU124" s="223" t="s">
        <v>86</v>
      </c>
      <c r="AY124" s="222" t="s">
        <v>150</v>
      </c>
      <c r="BK124" s="224">
        <f>SUM(BK125:BK136)</f>
        <v>0</v>
      </c>
    </row>
    <row r="125" s="2" customFormat="1" ht="21.75" customHeight="1">
      <c r="A125" s="39"/>
      <c r="B125" s="40"/>
      <c r="C125" s="227" t="s">
        <v>86</v>
      </c>
      <c r="D125" s="227" t="s">
        <v>156</v>
      </c>
      <c r="E125" s="228" t="s">
        <v>2077</v>
      </c>
      <c r="F125" s="229" t="s">
        <v>2078</v>
      </c>
      <c r="G125" s="230" t="s">
        <v>389</v>
      </c>
      <c r="H125" s="231">
        <v>524</v>
      </c>
      <c r="I125" s="232"/>
      <c r="J125" s="233">
        <f>ROUND(I125*H125,2)</f>
        <v>0</v>
      </c>
      <c r="K125" s="229" t="s">
        <v>160</v>
      </c>
      <c r="L125" s="45"/>
      <c r="M125" s="234" t="s">
        <v>1</v>
      </c>
      <c r="N125" s="235" t="s">
        <v>43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248</v>
      </c>
      <c r="AT125" s="238" t="s">
        <v>156</v>
      </c>
      <c r="AU125" s="238" t="s">
        <v>88</v>
      </c>
      <c r="AY125" s="18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86</v>
      </c>
      <c r="BK125" s="239">
        <f>ROUND(I125*H125,2)</f>
        <v>0</v>
      </c>
      <c r="BL125" s="18" t="s">
        <v>248</v>
      </c>
      <c r="BM125" s="238" t="s">
        <v>88</v>
      </c>
    </row>
    <row r="126" s="14" customFormat="1">
      <c r="A126" s="14"/>
      <c r="B126" s="251"/>
      <c r="C126" s="252"/>
      <c r="D126" s="242" t="s">
        <v>163</v>
      </c>
      <c r="E126" s="253" t="s">
        <v>1</v>
      </c>
      <c r="F126" s="254" t="s">
        <v>2079</v>
      </c>
      <c r="G126" s="252"/>
      <c r="H126" s="255">
        <v>524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163</v>
      </c>
      <c r="AU126" s="261" t="s">
        <v>88</v>
      </c>
      <c r="AV126" s="14" t="s">
        <v>88</v>
      </c>
      <c r="AW126" s="14" t="s">
        <v>33</v>
      </c>
      <c r="AX126" s="14" t="s">
        <v>86</v>
      </c>
      <c r="AY126" s="261" t="s">
        <v>150</v>
      </c>
    </row>
    <row r="127" s="2" customFormat="1" ht="16.5" customHeight="1">
      <c r="A127" s="39"/>
      <c r="B127" s="40"/>
      <c r="C127" s="276" t="s">
        <v>88</v>
      </c>
      <c r="D127" s="276" t="s">
        <v>510</v>
      </c>
      <c r="E127" s="277" t="s">
        <v>2080</v>
      </c>
      <c r="F127" s="278" t="s">
        <v>2081</v>
      </c>
      <c r="G127" s="279" t="s">
        <v>389</v>
      </c>
      <c r="H127" s="280">
        <v>524</v>
      </c>
      <c r="I127" s="281"/>
      <c r="J127" s="282">
        <f>ROUND(I127*H127,2)</f>
        <v>0</v>
      </c>
      <c r="K127" s="278" t="s">
        <v>160</v>
      </c>
      <c r="L127" s="283"/>
      <c r="M127" s="284" t="s">
        <v>1</v>
      </c>
      <c r="N127" s="285" t="s">
        <v>43</v>
      </c>
      <c r="O127" s="92"/>
      <c r="P127" s="236">
        <f>O127*H127</f>
        <v>0</v>
      </c>
      <c r="Q127" s="236">
        <v>0.00025999999999999998</v>
      </c>
      <c r="R127" s="236">
        <f>Q127*H127</f>
        <v>0.13624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439</v>
      </c>
      <c r="AT127" s="238" t="s">
        <v>510</v>
      </c>
      <c r="AU127" s="238" t="s">
        <v>88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86</v>
      </c>
      <c r="BK127" s="239">
        <f>ROUND(I127*H127,2)</f>
        <v>0</v>
      </c>
      <c r="BL127" s="18" t="s">
        <v>248</v>
      </c>
      <c r="BM127" s="238" t="s">
        <v>149</v>
      </c>
    </row>
    <row r="128" s="14" customFormat="1">
      <c r="A128" s="14"/>
      <c r="B128" s="251"/>
      <c r="C128" s="252"/>
      <c r="D128" s="242" t="s">
        <v>163</v>
      </c>
      <c r="E128" s="253" t="s">
        <v>1</v>
      </c>
      <c r="F128" s="254" t="s">
        <v>2082</v>
      </c>
      <c r="G128" s="252"/>
      <c r="H128" s="255">
        <v>524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163</v>
      </c>
      <c r="AU128" s="261" t="s">
        <v>88</v>
      </c>
      <c r="AV128" s="14" t="s">
        <v>88</v>
      </c>
      <c r="AW128" s="14" t="s">
        <v>33</v>
      </c>
      <c r="AX128" s="14" t="s">
        <v>86</v>
      </c>
      <c r="AY128" s="261" t="s">
        <v>150</v>
      </c>
    </row>
    <row r="129" s="2" customFormat="1" ht="21.75" customHeight="1">
      <c r="A129" s="39"/>
      <c r="B129" s="40"/>
      <c r="C129" s="227" t="s">
        <v>171</v>
      </c>
      <c r="D129" s="227" t="s">
        <v>156</v>
      </c>
      <c r="E129" s="228" t="s">
        <v>2083</v>
      </c>
      <c r="F129" s="229" t="s">
        <v>2084</v>
      </c>
      <c r="G129" s="230" t="s">
        <v>389</v>
      </c>
      <c r="H129" s="231">
        <v>28.399999999999999</v>
      </c>
      <c r="I129" s="232"/>
      <c r="J129" s="233">
        <f>ROUND(I129*H129,2)</f>
        <v>0</v>
      </c>
      <c r="K129" s="229" t="s">
        <v>160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248</v>
      </c>
      <c r="AT129" s="238" t="s">
        <v>156</v>
      </c>
      <c r="AU129" s="238" t="s">
        <v>88</v>
      </c>
      <c r="AY129" s="18" t="s">
        <v>150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86</v>
      </c>
      <c r="BK129" s="239">
        <f>ROUND(I129*H129,2)</f>
        <v>0</v>
      </c>
      <c r="BL129" s="18" t="s">
        <v>248</v>
      </c>
      <c r="BM129" s="238" t="s">
        <v>188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2085</v>
      </c>
      <c r="G130" s="252"/>
      <c r="H130" s="255">
        <v>28.399999999999999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16.5" customHeight="1">
      <c r="A131" s="39"/>
      <c r="B131" s="40"/>
      <c r="C131" s="276" t="s">
        <v>149</v>
      </c>
      <c r="D131" s="276" t="s">
        <v>510</v>
      </c>
      <c r="E131" s="277" t="s">
        <v>2086</v>
      </c>
      <c r="F131" s="278" t="s">
        <v>2087</v>
      </c>
      <c r="G131" s="279" t="s">
        <v>389</v>
      </c>
      <c r="H131" s="280">
        <v>28.399999999999999</v>
      </c>
      <c r="I131" s="281"/>
      <c r="J131" s="282">
        <f>ROUND(I131*H131,2)</f>
        <v>0</v>
      </c>
      <c r="K131" s="278" t="s">
        <v>160</v>
      </c>
      <c r="L131" s="283"/>
      <c r="M131" s="284" t="s">
        <v>1</v>
      </c>
      <c r="N131" s="285" t="s">
        <v>43</v>
      </c>
      <c r="O131" s="92"/>
      <c r="P131" s="236">
        <f>O131*H131</f>
        <v>0</v>
      </c>
      <c r="Q131" s="236">
        <v>0.00068999999999999997</v>
      </c>
      <c r="R131" s="236">
        <f>Q131*H131</f>
        <v>0.019595999999999999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439</v>
      </c>
      <c r="AT131" s="238" t="s">
        <v>510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248</v>
      </c>
      <c r="BM131" s="238" t="s">
        <v>197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2088</v>
      </c>
      <c r="G132" s="252"/>
      <c r="H132" s="255">
        <v>28.399999999999999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2" customFormat="1" ht="24.15" customHeight="1">
      <c r="A133" s="39"/>
      <c r="B133" s="40"/>
      <c r="C133" s="227" t="s">
        <v>153</v>
      </c>
      <c r="D133" s="227" t="s">
        <v>156</v>
      </c>
      <c r="E133" s="228" t="s">
        <v>2089</v>
      </c>
      <c r="F133" s="229" t="s">
        <v>2090</v>
      </c>
      <c r="G133" s="230" t="s">
        <v>283</v>
      </c>
      <c r="H133" s="231">
        <v>2</v>
      </c>
      <c r="I133" s="232"/>
      <c r="J133" s="233">
        <f>ROUND(I133*H133,2)</f>
        <v>0</v>
      </c>
      <c r="K133" s="229" t="s">
        <v>160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248</v>
      </c>
      <c r="AT133" s="238" t="s">
        <v>156</v>
      </c>
      <c r="AU133" s="238" t="s">
        <v>88</v>
      </c>
      <c r="AY133" s="18" t="s">
        <v>150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86</v>
      </c>
      <c r="BK133" s="239">
        <f>ROUND(I133*H133,2)</f>
        <v>0</v>
      </c>
      <c r="BL133" s="18" t="s">
        <v>248</v>
      </c>
      <c r="BM133" s="238" t="s">
        <v>2091</v>
      </c>
    </row>
    <row r="134" s="14" customFormat="1">
      <c r="A134" s="14"/>
      <c r="B134" s="251"/>
      <c r="C134" s="252"/>
      <c r="D134" s="242" t="s">
        <v>163</v>
      </c>
      <c r="E134" s="253" t="s">
        <v>1</v>
      </c>
      <c r="F134" s="254" t="s">
        <v>2092</v>
      </c>
      <c r="G134" s="252"/>
      <c r="H134" s="255">
        <v>2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163</v>
      </c>
      <c r="AU134" s="261" t="s">
        <v>88</v>
      </c>
      <c r="AV134" s="14" t="s">
        <v>88</v>
      </c>
      <c r="AW134" s="14" t="s">
        <v>33</v>
      </c>
      <c r="AX134" s="14" t="s">
        <v>86</v>
      </c>
      <c r="AY134" s="261" t="s">
        <v>150</v>
      </c>
    </row>
    <row r="135" s="2" customFormat="1" ht="16.5" customHeight="1">
      <c r="A135" s="39"/>
      <c r="B135" s="40"/>
      <c r="C135" s="276" t="s">
        <v>188</v>
      </c>
      <c r="D135" s="276" t="s">
        <v>510</v>
      </c>
      <c r="E135" s="277" t="s">
        <v>2093</v>
      </c>
      <c r="F135" s="278" t="s">
        <v>2094</v>
      </c>
      <c r="G135" s="279" t="s">
        <v>283</v>
      </c>
      <c r="H135" s="280">
        <v>2</v>
      </c>
      <c r="I135" s="281"/>
      <c r="J135" s="282">
        <f>ROUND(I135*H135,2)</f>
        <v>0</v>
      </c>
      <c r="K135" s="278" t="s">
        <v>160</v>
      </c>
      <c r="L135" s="283"/>
      <c r="M135" s="284" t="s">
        <v>1</v>
      </c>
      <c r="N135" s="285" t="s">
        <v>43</v>
      </c>
      <c r="O135" s="92"/>
      <c r="P135" s="236">
        <f>O135*H135</f>
        <v>0</v>
      </c>
      <c r="Q135" s="236">
        <v>0.0037000000000000002</v>
      </c>
      <c r="R135" s="236">
        <f>Q135*H135</f>
        <v>0.0074000000000000003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439</v>
      </c>
      <c r="AT135" s="238" t="s">
        <v>510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248</v>
      </c>
      <c r="BM135" s="238" t="s">
        <v>2095</v>
      </c>
    </row>
    <row r="136" s="14" customFormat="1">
      <c r="A136" s="14"/>
      <c r="B136" s="251"/>
      <c r="C136" s="252"/>
      <c r="D136" s="242" t="s">
        <v>163</v>
      </c>
      <c r="E136" s="253" t="s">
        <v>1</v>
      </c>
      <c r="F136" s="254" t="s">
        <v>2096</v>
      </c>
      <c r="G136" s="252"/>
      <c r="H136" s="255">
        <v>2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163</v>
      </c>
      <c r="AU136" s="261" t="s">
        <v>88</v>
      </c>
      <c r="AV136" s="14" t="s">
        <v>88</v>
      </c>
      <c r="AW136" s="14" t="s">
        <v>33</v>
      </c>
      <c r="AX136" s="14" t="s">
        <v>86</v>
      </c>
      <c r="AY136" s="261" t="s">
        <v>150</v>
      </c>
    </row>
    <row r="137" s="12" customFormat="1" ht="25.92" customHeight="1">
      <c r="A137" s="12"/>
      <c r="B137" s="211"/>
      <c r="C137" s="212"/>
      <c r="D137" s="213" t="s">
        <v>77</v>
      </c>
      <c r="E137" s="214" t="s">
        <v>510</v>
      </c>
      <c r="F137" s="214" t="s">
        <v>1149</v>
      </c>
      <c r="G137" s="212"/>
      <c r="H137" s="212"/>
      <c r="I137" s="215"/>
      <c r="J137" s="216">
        <f>BK137</f>
        <v>0</v>
      </c>
      <c r="K137" s="212"/>
      <c r="L137" s="217"/>
      <c r="M137" s="218"/>
      <c r="N137" s="219"/>
      <c r="O137" s="219"/>
      <c r="P137" s="220">
        <f>P138+P182</f>
        <v>0</v>
      </c>
      <c r="Q137" s="219"/>
      <c r="R137" s="220">
        <f>R138+R182</f>
        <v>8.6111661999999995</v>
      </c>
      <c r="S137" s="219"/>
      <c r="T137" s="221">
        <f>T138+T182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171</v>
      </c>
      <c r="AT137" s="223" t="s">
        <v>77</v>
      </c>
      <c r="AU137" s="223" t="s">
        <v>78</v>
      </c>
      <c r="AY137" s="222" t="s">
        <v>150</v>
      </c>
      <c r="BK137" s="224">
        <f>BK138+BK182</f>
        <v>0</v>
      </c>
    </row>
    <row r="138" s="12" customFormat="1" ht="22.8" customHeight="1">
      <c r="A138" s="12"/>
      <c r="B138" s="211"/>
      <c r="C138" s="212"/>
      <c r="D138" s="213" t="s">
        <v>77</v>
      </c>
      <c r="E138" s="225" t="s">
        <v>2097</v>
      </c>
      <c r="F138" s="225" t="s">
        <v>2098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SUM(P139:P181)</f>
        <v>0</v>
      </c>
      <c r="Q138" s="219"/>
      <c r="R138" s="220">
        <f>SUM(R139:R181)</f>
        <v>1.7435400000000001</v>
      </c>
      <c r="S138" s="219"/>
      <c r="T138" s="221">
        <f>SUM(T139:T181)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171</v>
      </c>
      <c r="AT138" s="223" t="s">
        <v>77</v>
      </c>
      <c r="AU138" s="223" t="s">
        <v>86</v>
      </c>
      <c r="AY138" s="222" t="s">
        <v>150</v>
      </c>
      <c r="BK138" s="224">
        <f>SUM(BK139:BK181)</f>
        <v>0</v>
      </c>
    </row>
    <row r="139" s="2" customFormat="1" ht="16.5" customHeight="1">
      <c r="A139" s="39"/>
      <c r="B139" s="40"/>
      <c r="C139" s="227" t="s">
        <v>193</v>
      </c>
      <c r="D139" s="227" t="s">
        <v>156</v>
      </c>
      <c r="E139" s="228" t="s">
        <v>2099</v>
      </c>
      <c r="F139" s="229" t="s">
        <v>2100</v>
      </c>
      <c r="G139" s="230" t="s">
        <v>283</v>
      </c>
      <c r="H139" s="231">
        <v>11</v>
      </c>
      <c r="I139" s="232"/>
      <c r="J139" s="233">
        <f>ROUND(I139*H139,2)</f>
        <v>0</v>
      </c>
      <c r="K139" s="229" t="s">
        <v>160</v>
      </c>
      <c r="L139" s="45"/>
      <c r="M139" s="234" t="s">
        <v>1</v>
      </c>
      <c r="N139" s="235" t="s">
        <v>43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641</v>
      </c>
      <c r="AT139" s="238" t="s">
        <v>156</v>
      </c>
      <c r="AU139" s="238" t="s">
        <v>88</v>
      </c>
      <c r="AY139" s="18" t="s">
        <v>150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86</v>
      </c>
      <c r="BK139" s="239">
        <f>ROUND(I139*H139,2)</f>
        <v>0</v>
      </c>
      <c r="BL139" s="18" t="s">
        <v>641</v>
      </c>
      <c r="BM139" s="238" t="s">
        <v>209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2101</v>
      </c>
      <c r="G140" s="252"/>
      <c r="H140" s="255">
        <v>11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16.5" customHeight="1">
      <c r="A141" s="39"/>
      <c r="B141" s="40"/>
      <c r="C141" s="276" t="s">
        <v>197</v>
      </c>
      <c r="D141" s="276" t="s">
        <v>510</v>
      </c>
      <c r="E141" s="277" t="s">
        <v>2102</v>
      </c>
      <c r="F141" s="278" t="s">
        <v>2103</v>
      </c>
      <c r="G141" s="279" t="s">
        <v>283</v>
      </c>
      <c r="H141" s="280">
        <v>11</v>
      </c>
      <c r="I141" s="281"/>
      <c r="J141" s="282">
        <f>ROUND(I141*H141,2)</f>
        <v>0</v>
      </c>
      <c r="K141" s="278" t="s">
        <v>160</v>
      </c>
      <c r="L141" s="283"/>
      <c r="M141" s="284" t="s">
        <v>1</v>
      </c>
      <c r="N141" s="285" t="s">
        <v>43</v>
      </c>
      <c r="O141" s="92"/>
      <c r="P141" s="236">
        <f>O141*H141</f>
        <v>0</v>
      </c>
      <c r="Q141" s="236">
        <v>0.010999999999999999</v>
      </c>
      <c r="R141" s="236">
        <f>Q141*H141</f>
        <v>0.121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2104</v>
      </c>
      <c r="AT141" s="238" t="s">
        <v>510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641</v>
      </c>
      <c r="BM141" s="238" t="s">
        <v>222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2105</v>
      </c>
      <c r="G142" s="252"/>
      <c r="H142" s="255">
        <v>11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16.5" customHeight="1">
      <c r="A143" s="39"/>
      <c r="B143" s="40"/>
      <c r="C143" s="227" t="s">
        <v>203</v>
      </c>
      <c r="D143" s="227" t="s">
        <v>156</v>
      </c>
      <c r="E143" s="228" t="s">
        <v>2106</v>
      </c>
      <c r="F143" s="229" t="s">
        <v>2107</v>
      </c>
      <c r="G143" s="230" t="s">
        <v>283</v>
      </c>
      <c r="H143" s="231">
        <v>11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641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641</v>
      </c>
      <c r="BM143" s="238" t="s">
        <v>236</v>
      </c>
    </row>
    <row r="144" s="14" customFormat="1">
      <c r="A144" s="14"/>
      <c r="B144" s="251"/>
      <c r="C144" s="252"/>
      <c r="D144" s="242" t="s">
        <v>163</v>
      </c>
      <c r="E144" s="253" t="s">
        <v>1</v>
      </c>
      <c r="F144" s="254" t="s">
        <v>2108</v>
      </c>
      <c r="G144" s="252"/>
      <c r="H144" s="255">
        <v>11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163</v>
      </c>
      <c r="AU144" s="261" t="s">
        <v>88</v>
      </c>
      <c r="AV144" s="14" t="s">
        <v>88</v>
      </c>
      <c r="AW144" s="14" t="s">
        <v>33</v>
      </c>
      <c r="AX144" s="14" t="s">
        <v>86</v>
      </c>
      <c r="AY144" s="261" t="s">
        <v>150</v>
      </c>
    </row>
    <row r="145" s="2" customFormat="1" ht="16.5" customHeight="1">
      <c r="A145" s="39"/>
      <c r="B145" s="40"/>
      <c r="C145" s="276" t="s">
        <v>209</v>
      </c>
      <c r="D145" s="276" t="s">
        <v>510</v>
      </c>
      <c r="E145" s="277" t="s">
        <v>2109</v>
      </c>
      <c r="F145" s="278" t="s">
        <v>2110</v>
      </c>
      <c r="G145" s="279" t="s">
        <v>283</v>
      </c>
      <c r="H145" s="280">
        <v>11</v>
      </c>
      <c r="I145" s="281"/>
      <c r="J145" s="282">
        <f>ROUND(I145*H145,2)</f>
        <v>0</v>
      </c>
      <c r="K145" s="278" t="s">
        <v>160</v>
      </c>
      <c r="L145" s="283"/>
      <c r="M145" s="284" t="s">
        <v>1</v>
      </c>
      <c r="N145" s="285" t="s">
        <v>43</v>
      </c>
      <c r="O145" s="92"/>
      <c r="P145" s="236">
        <f>O145*H145</f>
        <v>0</v>
      </c>
      <c r="Q145" s="236">
        <v>0.062</v>
      </c>
      <c r="R145" s="236">
        <f>Q145*H145</f>
        <v>0.68199999999999994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2104</v>
      </c>
      <c r="AT145" s="238" t="s">
        <v>510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641</v>
      </c>
      <c r="BM145" s="238" t="s">
        <v>2111</v>
      </c>
    </row>
    <row r="146" s="14" customFormat="1">
      <c r="A146" s="14"/>
      <c r="B146" s="251"/>
      <c r="C146" s="252"/>
      <c r="D146" s="242" t="s">
        <v>163</v>
      </c>
      <c r="E146" s="253" t="s">
        <v>1</v>
      </c>
      <c r="F146" s="254" t="s">
        <v>2112</v>
      </c>
      <c r="G146" s="252"/>
      <c r="H146" s="255">
        <v>11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88</v>
      </c>
      <c r="AV146" s="14" t="s">
        <v>88</v>
      </c>
      <c r="AW146" s="14" t="s">
        <v>33</v>
      </c>
      <c r="AX146" s="14" t="s">
        <v>86</v>
      </c>
      <c r="AY146" s="261" t="s">
        <v>150</v>
      </c>
    </row>
    <row r="147" s="2" customFormat="1" ht="16.5" customHeight="1">
      <c r="A147" s="39"/>
      <c r="B147" s="40"/>
      <c r="C147" s="227" t="s">
        <v>214</v>
      </c>
      <c r="D147" s="227" t="s">
        <v>156</v>
      </c>
      <c r="E147" s="228" t="s">
        <v>2113</v>
      </c>
      <c r="F147" s="229" t="s">
        <v>2114</v>
      </c>
      <c r="G147" s="230" t="s">
        <v>283</v>
      </c>
      <c r="H147" s="231">
        <v>11</v>
      </c>
      <c r="I147" s="232"/>
      <c r="J147" s="233">
        <f>ROUND(I147*H147,2)</f>
        <v>0</v>
      </c>
      <c r="K147" s="229" t="s">
        <v>160</v>
      </c>
      <c r="L147" s="45"/>
      <c r="M147" s="234" t="s">
        <v>1</v>
      </c>
      <c r="N147" s="235" t="s">
        <v>43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641</v>
      </c>
      <c r="AT147" s="238" t="s">
        <v>156</v>
      </c>
      <c r="AU147" s="238" t="s">
        <v>88</v>
      </c>
      <c r="AY147" s="18" t="s">
        <v>150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86</v>
      </c>
      <c r="BK147" s="239">
        <f>ROUND(I147*H147,2)</f>
        <v>0</v>
      </c>
      <c r="BL147" s="18" t="s">
        <v>641</v>
      </c>
      <c r="BM147" s="238" t="s">
        <v>392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2115</v>
      </c>
      <c r="G148" s="252"/>
      <c r="H148" s="255">
        <v>11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86</v>
      </c>
      <c r="AY148" s="261" t="s">
        <v>150</v>
      </c>
    </row>
    <row r="149" s="2" customFormat="1" ht="16.5" customHeight="1">
      <c r="A149" s="39"/>
      <c r="B149" s="40"/>
      <c r="C149" s="276" t="s">
        <v>222</v>
      </c>
      <c r="D149" s="276" t="s">
        <v>510</v>
      </c>
      <c r="E149" s="277" t="s">
        <v>2116</v>
      </c>
      <c r="F149" s="278" t="s">
        <v>2117</v>
      </c>
      <c r="G149" s="279" t="s">
        <v>283</v>
      </c>
      <c r="H149" s="280">
        <v>11</v>
      </c>
      <c r="I149" s="281"/>
      <c r="J149" s="282">
        <f>ROUND(I149*H149,2)</f>
        <v>0</v>
      </c>
      <c r="K149" s="278" t="s">
        <v>1</v>
      </c>
      <c r="L149" s="283"/>
      <c r="M149" s="284" t="s">
        <v>1</v>
      </c>
      <c r="N149" s="28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2104</v>
      </c>
      <c r="AT149" s="238" t="s">
        <v>510</v>
      </c>
      <c r="AU149" s="238" t="s">
        <v>88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86</v>
      </c>
      <c r="BK149" s="239">
        <f>ROUND(I149*H149,2)</f>
        <v>0</v>
      </c>
      <c r="BL149" s="18" t="s">
        <v>641</v>
      </c>
      <c r="BM149" s="238" t="s">
        <v>2118</v>
      </c>
    </row>
    <row r="150" s="14" customFormat="1">
      <c r="A150" s="14"/>
      <c r="B150" s="251"/>
      <c r="C150" s="252"/>
      <c r="D150" s="242" t="s">
        <v>163</v>
      </c>
      <c r="E150" s="253" t="s">
        <v>1</v>
      </c>
      <c r="F150" s="254" t="s">
        <v>2112</v>
      </c>
      <c r="G150" s="252"/>
      <c r="H150" s="255">
        <v>11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88</v>
      </c>
      <c r="AV150" s="14" t="s">
        <v>88</v>
      </c>
      <c r="AW150" s="14" t="s">
        <v>33</v>
      </c>
      <c r="AX150" s="14" t="s">
        <v>86</v>
      </c>
      <c r="AY150" s="261" t="s">
        <v>150</v>
      </c>
    </row>
    <row r="151" s="2" customFormat="1" ht="24.15" customHeight="1">
      <c r="A151" s="39"/>
      <c r="B151" s="40"/>
      <c r="C151" s="227" t="s">
        <v>229</v>
      </c>
      <c r="D151" s="227" t="s">
        <v>156</v>
      </c>
      <c r="E151" s="228" t="s">
        <v>2119</v>
      </c>
      <c r="F151" s="229" t="s">
        <v>2120</v>
      </c>
      <c r="G151" s="230" t="s">
        <v>389</v>
      </c>
      <c r="H151" s="231">
        <v>546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641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641</v>
      </c>
      <c r="BM151" s="238" t="s">
        <v>416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2121</v>
      </c>
      <c r="G152" s="252"/>
      <c r="H152" s="255">
        <v>546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13" customFormat="1">
      <c r="A153" s="13"/>
      <c r="B153" s="240"/>
      <c r="C153" s="241"/>
      <c r="D153" s="242" t="s">
        <v>163</v>
      </c>
      <c r="E153" s="243" t="s">
        <v>1</v>
      </c>
      <c r="F153" s="244" t="s">
        <v>2122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163</v>
      </c>
      <c r="AU153" s="250" t="s">
        <v>88</v>
      </c>
      <c r="AV153" s="13" t="s">
        <v>86</v>
      </c>
      <c r="AW153" s="13" t="s">
        <v>33</v>
      </c>
      <c r="AX153" s="13" t="s">
        <v>78</v>
      </c>
      <c r="AY153" s="250" t="s">
        <v>150</v>
      </c>
    </row>
    <row r="154" s="2" customFormat="1" ht="16.5" customHeight="1">
      <c r="A154" s="39"/>
      <c r="B154" s="40"/>
      <c r="C154" s="276" t="s">
        <v>236</v>
      </c>
      <c r="D154" s="276" t="s">
        <v>510</v>
      </c>
      <c r="E154" s="277" t="s">
        <v>2123</v>
      </c>
      <c r="F154" s="278" t="s">
        <v>2124</v>
      </c>
      <c r="G154" s="279" t="s">
        <v>283</v>
      </c>
      <c r="H154" s="280">
        <v>11</v>
      </c>
      <c r="I154" s="281"/>
      <c r="J154" s="282">
        <f>ROUND(I154*H154,2)</f>
        <v>0</v>
      </c>
      <c r="K154" s="278" t="s">
        <v>1</v>
      </c>
      <c r="L154" s="283"/>
      <c r="M154" s="284" t="s">
        <v>1</v>
      </c>
      <c r="N154" s="28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2104</v>
      </c>
      <c r="AT154" s="238" t="s">
        <v>510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641</v>
      </c>
      <c r="BM154" s="238" t="s">
        <v>429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2125</v>
      </c>
      <c r="G155" s="252"/>
      <c r="H155" s="255">
        <v>11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88</v>
      </c>
      <c r="AV155" s="14" t="s">
        <v>88</v>
      </c>
      <c r="AW155" s="14" t="s">
        <v>33</v>
      </c>
      <c r="AX155" s="14" t="s">
        <v>86</v>
      </c>
      <c r="AY155" s="261" t="s">
        <v>150</v>
      </c>
    </row>
    <row r="156" s="2" customFormat="1" ht="16.5" customHeight="1">
      <c r="A156" s="39"/>
      <c r="B156" s="40"/>
      <c r="C156" s="276" t="s">
        <v>8</v>
      </c>
      <c r="D156" s="276" t="s">
        <v>510</v>
      </c>
      <c r="E156" s="277" t="s">
        <v>2126</v>
      </c>
      <c r="F156" s="278" t="s">
        <v>2127</v>
      </c>
      <c r="G156" s="279" t="s">
        <v>588</v>
      </c>
      <c r="H156" s="280">
        <v>546</v>
      </c>
      <c r="I156" s="281"/>
      <c r="J156" s="282">
        <f>ROUND(I156*H156,2)</f>
        <v>0</v>
      </c>
      <c r="K156" s="278" t="s">
        <v>160</v>
      </c>
      <c r="L156" s="283"/>
      <c r="M156" s="284" t="s">
        <v>1</v>
      </c>
      <c r="N156" s="285" t="s">
        <v>43</v>
      </c>
      <c r="O156" s="92"/>
      <c r="P156" s="236">
        <f>O156*H156</f>
        <v>0</v>
      </c>
      <c r="Q156" s="236">
        <v>0.001</v>
      </c>
      <c r="R156" s="236">
        <f>Q156*H156</f>
        <v>0.54600000000000004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2104</v>
      </c>
      <c r="AT156" s="238" t="s">
        <v>510</v>
      </c>
      <c r="AU156" s="238" t="s">
        <v>88</v>
      </c>
      <c r="AY156" s="18" t="s">
        <v>150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86</v>
      </c>
      <c r="BK156" s="239">
        <f>ROUND(I156*H156,2)</f>
        <v>0</v>
      </c>
      <c r="BL156" s="18" t="s">
        <v>641</v>
      </c>
      <c r="BM156" s="238" t="s">
        <v>439</v>
      </c>
    </row>
    <row r="157" s="14" customFormat="1">
      <c r="A157" s="14"/>
      <c r="B157" s="251"/>
      <c r="C157" s="252"/>
      <c r="D157" s="242" t="s">
        <v>163</v>
      </c>
      <c r="E157" s="253" t="s">
        <v>1</v>
      </c>
      <c r="F157" s="254" t="s">
        <v>2128</v>
      </c>
      <c r="G157" s="252"/>
      <c r="H157" s="255">
        <v>546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163</v>
      </c>
      <c r="AU157" s="261" t="s">
        <v>88</v>
      </c>
      <c r="AV157" s="14" t="s">
        <v>88</v>
      </c>
      <c r="AW157" s="14" t="s">
        <v>33</v>
      </c>
      <c r="AX157" s="14" t="s">
        <v>86</v>
      </c>
      <c r="AY157" s="261" t="s">
        <v>150</v>
      </c>
    </row>
    <row r="158" s="2" customFormat="1" ht="16.5" customHeight="1">
      <c r="A158" s="39"/>
      <c r="B158" s="40"/>
      <c r="C158" s="227" t="s">
        <v>248</v>
      </c>
      <c r="D158" s="227" t="s">
        <v>156</v>
      </c>
      <c r="E158" s="228" t="s">
        <v>2129</v>
      </c>
      <c r="F158" s="229" t="s">
        <v>2130</v>
      </c>
      <c r="G158" s="230" t="s">
        <v>283</v>
      </c>
      <c r="H158" s="231">
        <v>33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641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641</v>
      </c>
      <c r="BM158" s="238" t="s">
        <v>449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2131</v>
      </c>
      <c r="G159" s="252"/>
      <c r="H159" s="255">
        <v>33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88</v>
      </c>
      <c r="AV159" s="14" t="s">
        <v>88</v>
      </c>
      <c r="AW159" s="14" t="s">
        <v>33</v>
      </c>
      <c r="AX159" s="14" t="s">
        <v>86</v>
      </c>
      <c r="AY159" s="261" t="s">
        <v>150</v>
      </c>
    </row>
    <row r="160" s="2" customFormat="1" ht="16.5" customHeight="1">
      <c r="A160" s="39"/>
      <c r="B160" s="40"/>
      <c r="C160" s="276" t="s">
        <v>255</v>
      </c>
      <c r="D160" s="276" t="s">
        <v>510</v>
      </c>
      <c r="E160" s="277" t="s">
        <v>2132</v>
      </c>
      <c r="F160" s="278" t="s">
        <v>2133</v>
      </c>
      <c r="G160" s="279" t="s">
        <v>283</v>
      </c>
      <c r="H160" s="280">
        <v>33</v>
      </c>
      <c r="I160" s="281"/>
      <c r="J160" s="282">
        <f>ROUND(I160*H160,2)</f>
        <v>0</v>
      </c>
      <c r="K160" s="278" t="s">
        <v>160</v>
      </c>
      <c r="L160" s="283"/>
      <c r="M160" s="284" t="s">
        <v>1</v>
      </c>
      <c r="N160" s="285" t="s">
        <v>43</v>
      </c>
      <c r="O160" s="92"/>
      <c r="P160" s="236">
        <f>O160*H160</f>
        <v>0</v>
      </c>
      <c r="Q160" s="236">
        <v>0.00069999999999999999</v>
      </c>
      <c r="R160" s="236">
        <f>Q160*H160</f>
        <v>0.023099999999999999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2104</v>
      </c>
      <c r="AT160" s="238" t="s">
        <v>510</v>
      </c>
      <c r="AU160" s="238" t="s">
        <v>88</v>
      </c>
      <c r="AY160" s="18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86</v>
      </c>
      <c r="BK160" s="239">
        <f>ROUND(I160*H160,2)</f>
        <v>0</v>
      </c>
      <c r="BL160" s="18" t="s">
        <v>641</v>
      </c>
      <c r="BM160" s="238" t="s">
        <v>459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2134</v>
      </c>
      <c r="G161" s="252"/>
      <c r="H161" s="255">
        <v>33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86</v>
      </c>
      <c r="AY161" s="261" t="s">
        <v>150</v>
      </c>
    </row>
    <row r="162" s="2" customFormat="1" ht="24.15" customHeight="1">
      <c r="A162" s="39"/>
      <c r="B162" s="40"/>
      <c r="C162" s="227" t="s">
        <v>357</v>
      </c>
      <c r="D162" s="227" t="s">
        <v>156</v>
      </c>
      <c r="E162" s="228" t="s">
        <v>2135</v>
      </c>
      <c r="F162" s="229" t="s">
        <v>2136</v>
      </c>
      <c r="G162" s="230" t="s">
        <v>389</v>
      </c>
      <c r="H162" s="231">
        <v>66</v>
      </c>
      <c r="I162" s="232"/>
      <c r="J162" s="233">
        <f>ROUND(I162*H162,2)</f>
        <v>0</v>
      </c>
      <c r="K162" s="229" t="s">
        <v>160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641</v>
      </c>
      <c r="AT162" s="238" t="s">
        <v>156</v>
      </c>
      <c r="AU162" s="238" t="s">
        <v>88</v>
      </c>
      <c r="AY162" s="18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86</v>
      </c>
      <c r="BK162" s="239">
        <f>ROUND(I162*H162,2)</f>
        <v>0</v>
      </c>
      <c r="BL162" s="18" t="s">
        <v>641</v>
      </c>
      <c r="BM162" s="238" t="s">
        <v>469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2137</v>
      </c>
      <c r="G163" s="252"/>
      <c r="H163" s="255">
        <v>66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86</v>
      </c>
      <c r="AY163" s="261" t="s">
        <v>150</v>
      </c>
    </row>
    <row r="164" s="2" customFormat="1" ht="16.5" customHeight="1">
      <c r="A164" s="39"/>
      <c r="B164" s="40"/>
      <c r="C164" s="276" t="s">
        <v>364</v>
      </c>
      <c r="D164" s="276" t="s">
        <v>510</v>
      </c>
      <c r="E164" s="277" t="s">
        <v>2138</v>
      </c>
      <c r="F164" s="278" t="s">
        <v>2139</v>
      </c>
      <c r="G164" s="279" t="s">
        <v>389</v>
      </c>
      <c r="H164" s="280">
        <v>66</v>
      </c>
      <c r="I164" s="281"/>
      <c r="J164" s="282">
        <f>ROUND(I164*H164,2)</f>
        <v>0</v>
      </c>
      <c r="K164" s="278" t="s">
        <v>160</v>
      </c>
      <c r="L164" s="283"/>
      <c r="M164" s="284" t="s">
        <v>1</v>
      </c>
      <c r="N164" s="285" t="s">
        <v>43</v>
      </c>
      <c r="O164" s="92"/>
      <c r="P164" s="236">
        <f>O164*H164</f>
        <v>0</v>
      </c>
      <c r="Q164" s="236">
        <v>0.00012</v>
      </c>
      <c r="R164" s="236">
        <f>Q164*H164</f>
        <v>0.00792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2104</v>
      </c>
      <c r="AT164" s="238" t="s">
        <v>510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641</v>
      </c>
      <c r="BM164" s="238" t="s">
        <v>486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2140</v>
      </c>
      <c r="G165" s="252"/>
      <c r="H165" s="255">
        <v>66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86</v>
      </c>
      <c r="AY165" s="261" t="s">
        <v>150</v>
      </c>
    </row>
    <row r="166" s="2" customFormat="1" ht="24.15" customHeight="1">
      <c r="A166" s="39"/>
      <c r="B166" s="40"/>
      <c r="C166" s="227" t="s">
        <v>370</v>
      </c>
      <c r="D166" s="227" t="s">
        <v>156</v>
      </c>
      <c r="E166" s="228" t="s">
        <v>2141</v>
      </c>
      <c r="F166" s="229" t="s">
        <v>2142</v>
      </c>
      <c r="G166" s="230" t="s">
        <v>389</v>
      </c>
      <c r="H166" s="231">
        <v>568</v>
      </c>
      <c r="I166" s="232"/>
      <c r="J166" s="233">
        <f>ROUND(I166*H166,2)</f>
        <v>0</v>
      </c>
      <c r="K166" s="229" t="s">
        <v>160</v>
      </c>
      <c r="L166" s="45"/>
      <c r="M166" s="234" t="s">
        <v>1</v>
      </c>
      <c r="N166" s="235" t="s">
        <v>43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641</v>
      </c>
      <c r="AT166" s="238" t="s">
        <v>156</v>
      </c>
      <c r="AU166" s="238" t="s">
        <v>88</v>
      </c>
      <c r="AY166" s="18" t="s">
        <v>150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86</v>
      </c>
      <c r="BK166" s="239">
        <f>ROUND(I166*H166,2)</f>
        <v>0</v>
      </c>
      <c r="BL166" s="18" t="s">
        <v>641</v>
      </c>
      <c r="BM166" s="238" t="s">
        <v>497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2143</v>
      </c>
      <c r="G167" s="252"/>
      <c r="H167" s="255">
        <v>568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86</v>
      </c>
      <c r="AY167" s="261" t="s">
        <v>150</v>
      </c>
    </row>
    <row r="168" s="2" customFormat="1" ht="16.5" customHeight="1">
      <c r="A168" s="39"/>
      <c r="B168" s="40"/>
      <c r="C168" s="276" t="s">
        <v>7</v>
      </c>
      <c r="D168" s="276" t="s">
        <v>510</v>
      </c>
      <c r="E168" s="277" t="s">
        <v>2144</v>
      </c>
      <c r="F168" s="278" t="s">
        <v>2145</v>
      </c>
      <c r="G168" s="279" t="s">
        <v>389</v>
      </c>
      <c r="H168" s="280">
        <v>568</v>
      </c>
      <c r="I168" s="281"/>
      <c r="J168" s="282">
        <f>ROUND(I168*H168,2)</f>
        <v>0</v>
      </c>
      <c r="K168" s="278" t="s">
        <v>160</v>
      </c>
      <c r="L168" s="283"/>
      <c r="M168" s="284" t="s">
        <v>1</v>
      </c>
      <c r="N168" s="285" t="s">
        <v>43</v>
      </c>
      <c r="O168" s="92"/>
      <c r="P168" s="236">
        <f>O168*H168</f>
        <v>0</v>
      </c>
      <c r="Q168" s="236">
        <v>0.00064000000000000005</v>
      </c>
      <c r="R168" s="236">
        <f>Q168*H168</f>
        <v>0.36352000000000001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2104</v>
      </c>
      <c r="AT168" s="238" t="s">
        <v>510</v>
      </c>
      <c r="AU168" s="238" t="s">
        <v>88</v>
      </c>
      <c r="AY168" s="18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86</v>
      </c>
      <c r="BK168" s="239">
        <f>ROUND(I168*H168,2)</f>
        <v>0</v>
      </c>
      <c r="BL168" s="18" t="s">
        <v>641</v>
      </c>
      <c r="BM168" s="238" t="s">
        <v>509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2146</v>
      </c>
      <c r="G169" s="252"/>
      <c r="H169" s="255">
        <v>568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86</v>
      </c>
      <c r="AY169" s="261" t="s">
        <v>150</v>
      </c>
    </row>
    <row r="170" s="2" customFormat="1" ht="24.15" customHeight="1">
      <c r="A170" s="39"/>
      <c r="B170" s="40"/>
      <c r="C170" s="227" t="s">
        <v>378</v>
      </c>
      <c r="D170" s="227" t="s">
        <v>156</v>
      </c>
      <c r="E170" s="228" t="s">
        <v>2147</v>
      </c>
      <c r="F170" s="229" t="s">
        <v>2148</v>
      </c>
      <c r="G170" s="230" t="s">
        <v>283</v>
      </c>
      <c r="H170" s="231">
        <v>24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641</v>
      </c>
      <c r="AT170" s="238" t="s">
        <v>156</v>
      </c>
      <c r="AU170" s="238" t="s">
        <v>88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86</v>
      </c>
      <c r="BK170" s="239">
        <f>ROUND(I170*H170,2)</f>
        <v>0</v>
      </c>
      <c r="BL170" s="18" t="s">
        <v>641</v>
      </c>
      <c r="BM170" s="238" t="s">
        <v>532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2149</v>
      </c>
      <c r="G171" s="252"/>
      <c r="H171" s="255">
        <v>24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86</v>
      </c>
      <c r="AY171" s="261" t="s">
        <v>150</v>
      </c>
    </row>
    <row r="172" s="2" customFormat="1" ht="24.15" customHeight="1">
      <c r="A172" s="39"/>
      <c r="B172" s="40"/>
      <c r="C172" s="227" t="s">
        <v>386</v>
      </c>
      <c r="D172" s="227" t="s">
        <v>156</v>
      </c>
      <c r="E172" s="228" t="s">
        <v>2150</v>
      </c>
      <c r="F172" s="229" t="s">
        <v>2151</v>
      </c>
      <c r="G172" s="230" t="s">
        <v>389</v>
      </c>
      <c r="H172" s="231">
        <v>552.39999999999998</v>
      </c>
      <c r="I172" s="232"/>
      <c r="J172" s="233">
        <f>ROUND(I172*H172,2)</f>
        <v>0</v>
      </c>
      <c r="K172" s="229" t="s">
        <v>160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641</v>
      </c>
      <c r="AT172" s="238" t="s">
        <v>156</v>
      </c>
      <c r="AU172" s="238" t="s">
        <v>88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86</v>
      </c>
      <c r="BK172" s="239">
        <f>ROUND(I172*H172,2)</f>
        <v>0</v>
      </c>
      <c r="BL172" s="18" t="s">
        <v>641</v>
      </c>
      <c r="BM172" s="238" t="s">
        <v>548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2152</v>
      </c>
      <c r="G173" s="252"/>
      <c r="H173" s="255">
        <v>552.39999999999998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86</v>
      </c>
      <c r="AY173" s="261" t="s">
        <v>150</v>
      </c>
    </row>
    <row r="174" s="2" customFormat="1" ht="16.5" customHeight="1">
      <c r="A174" s="39"/>
      <c r="B174" s="40"/>
      <c r="C174" s="227" t="s">
        <v>392</v>
      </c>
      <c r="D174" s="227" t="s">
        <v>156</v>
      </c>
      <c r="E174" s="228" t="s">
        <v>2153</v>
      </c>
      <c r="F174" s="229" t="s">
        <v>2154</v>
      </c>
      <c r="G174" s="230" t="s">
        <v>283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641</v>
      </c>
      <c r="AT174" s="238" t="s">
        <v>156</v>
      </c>
      <c r="AU174" s="238" t="s">
        <v>88</v>
      </c>
      <c r="AY174" s="18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86</v>
      </c>
      <c r="BK174" s="239">
        <f>ROUND(I174*H174,2)</f>
        <v>0</v>
      </c>
      <c r="BL174" s="18" t="s">
        <v>641</v>
      </c>
      <c r="BM174" s="238" t="s">
        <v>558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2155</v>
      </c>
      <c r="G175" s="252"/>
      <c r="H175" s="255">
        <v>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2" customFormat="1" ht="16.5" customHeight="1">
      <c r="A176" s="39"/>
      <c r="B176" s="40"/>
      <c r="C176" s="227" t="s">
        <v>398</v>
      </c>
      <c r="D176" s="227" t="s">
        <v>156</v>
      </c>
      <c r="E176" s="228" t="s">
        <v>2156</v>
      </c>
      <c r="F176" s="229" t="s">
        <v>2157</v>
      </c>
      <c r="G176" s="230" t="s">
        <v>283</v>
      </c>
      <c r="H176" s="231">
        <v>1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641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641</v>
      </c>
      <c r="BM176" s="238" t="s">
        <v>570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2158</v>
      </c>
      <c r="G177" s="252"/>
      <c r="H177" s="255">
        <v>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86</v>
      </c>
      <c r="AY177" s="261" t="s">
        <v>150</v>
      </c>
    </row>
    <row r="178" s="2" customFormat="1" ht="16.5" customHeight="1">
      <c r="A178" s="39"/>
      <c r="B178" s="40"/>
      <c r="C178" s="276" t="s">
        <v>405</v>
      </c>
      <c r="D178" s="276" t="s">
        <v>510</v>
      </c>
      <c r="E178" s="277" t="s">
        <v>2159</v>
      </c>
      <c r="F178" s="278" t="s">
        <v>2160</v>
      </c>
      <c r="G178" s="279" t="s">
        <v>159</v>
      </c>
      <c r="H178" s="280">
        <v>1</v>
      </c>
      <c r="I178" s="281"/>
      <c r="J178" s="282">
        <f>ROUND(I178*H178,2)</f>
        <v>0</v>
      </c>
      <c r="K178" s="278" t="s">
        <v>1</v>
      </c>
      <c r="L178" s="283"/>
      <c r="M178" s="284" t="s">
        <v>1</v>
      </c>
      <c r="N178" s="28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2104</v>
      </c>
      <c r="AT178" s="238" t="s">
        <v>510</v>
      </c>
      <c r="AU178" s="238" t="s">
        <v>88</v>
      </c>
      <c r="AY178" s="18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86</v>
      </c>
      <c r="BK178" s="239">
        <f>ROUND(I178*H178,2)</f>
        <v>0</v>
      </c>
      <c r="BL178" s="18" t="s">
        <v>641</v>
      </c>
      <c r="BM178" s="238" t="s">
        <v>580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2155</v>
      </c>
      <c r="G179" s="252"/>
      <c r="H179" s="255">
        <v>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86</v>
      </c>
      <c r="AY179" s="261" t="s">
        <v>150</v>
      </c>
    </row>
    <row r="180" s="2" customFormat="1" ht="24.15" customHeight="1">
      <c r="A180" s="39"/>
      <c r="B180" s="40"/>
      <c r="C180" s="227" t="s">
        <v>410</v>
      </c>
      <c r="D180" s="227" t="s">
        <v>156</v>
      </c>
      <c r="E180" s="228" t="s">
        <v>2161</v>
      </c>
      <c r="F180" s="229" t="s">
        <v>2162</v>
      </c>
      <c r="G180" s="230" t="s">
        <v>283</v>
      </c>
      <c r="H180" s="231">
        <v>1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641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641</v>
      </c>
      <c r="BM180" s="238" t="s">
        <v>592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2163</v>
      </c>
      <c r="G181" s="252"/>
      <c r="H181" s="255">
        <v>1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2164</v>
      </c>
      <c r="F182" s="225" t="s">
        <v>2165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P183+SUM(P184:P237)</f>
        <v>0</v>
      </c>
      <c r="Q182" s="219"/>
      <c r="R182" s="220">
        <f>R183+SUM(R184:R237)</f>
        <v>6.8676261999999992</v>
      </c>
      <c r="S182" s="219"/>
      <c r="T182" s="221">
        <f>T183+SUM(T184:T237)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171</v>
      </c>
      <c r="AT182" s="223" t="s">
        <v>77</v>
      </c>
      <c r="AU182" s="223" t="s">
        <v>86</v>
      </c>
      <c r="AY182" s="222" t="s">
        <v>150</v>
      </c>
      <c r="BK182" s="224">
        <f>BK183+SUM(BK184:BK237)</f>
        <v>0</v>
      </c>
    </row>
    <row r="183" s="2" customFormat="1" ht="16.5" customHeight="1">
      <c r="A183" s="39"/>
      <c r="B183" s="40"/>
      <c r="C183" s="227" t="s">
        <v>416</v>
      </c>
      <c r="D183" s="227" t="s">
        <v>156</v>
      </c>
      <c r="E183" s="228" t="s">
        <v>2166</v>
      </c>
      <c r="F183" s="229" t="s">
        <v>2167</v>
      </c>
      <c r="G183" s="230" t="s">
        <v>2168</v>
      </c>
      <c r="H183" s="231">
        <v>0.52400000000000002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0.0088000000000000005</v>
      </c>
      <c r="R183" s="236">
        <f>Q183*H183</f>
        <v>0.0046112000000000002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641</v>
      </c>
      <c r="AT183" s="238" t="s">
        <v>156</v>
      </c>
      <c r="AU183" s="238" t="s">
        <v>88</v>
      </c>
      <c r="AY183" s="18" t="s">
        <v>150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86</v>
      </c>
      <c r="BK183" s="239">
        <f>ROUND(I183*H183,2)</f>
        <v>0</v>
      </c>
      <c r="BL183" s="18" t="s">
        <v>641</v>
      </c>
      <c r="BM183" s="238" t="s">
        <v>604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2169</v>
      </c>
      <c r="G184" s="252"/>
      <c r="H184" s="255">
        <v>0.52400000000000002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86</v>
      </c>
      <c r="AY184" s="261" t="s">
        <v>150</v>
      </c>
    </row>
    <row r="185" s="2" customFormat="1" ht="24.15" customHeight="1">
      <c r="A185" s="39"/>
      <c r="B185" s="40"/>
      <c r="C185" s="227" t="s">
        <v>423</v>
      </c>
      <c r="D185" s="227" t="s">
        <v>156</v>
      </c>
      <c r="E185" s="228" t="s">
        <v>2170</v>
      </c>
      <c r="F185" s="229" t="s">
        <v>2171</v>
      </c>
      <c r="G185" s="230" t="s">
        <v>401</v>
      </c>
      <c r="H185" s="231">
        <v>6.2699999999999996</v>
      </c>
      <c r="I185" s="232"/>
      <c r="J185" s="233">
        <f>ROUND(I185*H185,2)</f>
        <v>0</v>
      </c>
      <c r="K185" s="229" t="s">
        <v>160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641</v>
      </c>
      <c r="AT185" s="238" t="s">
        <v>156</v>
      </c>
      <c r="AU185" s="238" t="s">
        <v>88</v>
      </c>
      <c r="AY185" s="18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86</v>
      </c>
      <c r="BK185" s="239">
        <f>ROUND(I185*H185,2)</f>
        <v>0</v>
      </c>
      <c r="BL185" s="18" t="s">
        <v>641</v>
      </c>
      <c r="BM185" s="238" t="s">
        <v>614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2172</v>
      </c>
      <c r="G186" s="252"/>
      <c r="H186" s="255">
        <v>6.2699999999999996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86</v>
      </c>
      <c r="AY186" s="261" t="s">
        <v>150</v>
      </c>
    </row>
    <row r="187" s="2" customFormat="1" ht="16.5" customHeight="1">
      <c r="A187" s="39"/>
      <c r="B187" s="40"/>
      <c r="C187" s="227" t="s">
        <v>429</v>
      </c>
      <c r="D187" s="227" t="s">
        <v>156</v>
      </c>
      <c r="E187" s="228" t="s">
        <v>2173</v>
      </c>
      <c r="F187" s="229" t="s">
        <v>2174</v>
      </c>
      <c r="G187" s="230" t="s">
        <v>401</v>
      </c>
      <c r="H187" s="231">
        <v>2.75</v>
      </c>
      <c r="I187" s="232"/>
      <c r="J187" s="233">
        <f>ROUND(I187*H187,2)</f>
        <v>0</v>
      </c>
      <c r="K187" s="229" t="s">
        <v>160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2.3010199999999998</v>
      </c>
      <c r="R187" s="236">
        <f>Q187*H187</f>
        <v>6.3278049999999997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641</v>
      </c>
      <c r="AT187" s="238" t="s">
        <v>156</v>
      </c>
      <c r="AU187" s="238" t="s">
        <v>88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86</v>
      </c>
      <c r="BK187" s="239">
        <f>ROUND(I187*H187,2)</f>
        <v>0</v>
      </c>
      <c r="BL187" s="18" t="s">
        <v>641</v>
      </c>
      <c r="BM187" s="238" t="s">
        <v>624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2175</v>
      </c>
      <c r="G188" s="252"/>
      <c r="H188" s="255">
        <v>2.75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86</v>
      </c>
      <c r="AY188" s="261" t="s">
        <v>150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2176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88</v>
      </c>
      <c r="AV189" s="13" t="s">
        <v>86</v>
      </c>
      <c r="AW189" s="13" t="s">
        <v>33</v>
      </c>
      <c r="AX189" s="13" t="s">
        <v>78</v>
      </c>
      <c r="AY189" s="250" t="s">
        <v>150</v>
      </c>
    </row>
    <row r="190" s="2" customFormat="1" ht="16.5" customHeight="1">
      <c r="A190" s="39"/>
      <c r="B190" s="40"/>
      <c r="C190" s="276" t="s">
        <v>434</v>
      </c>
      <c r="D190" s="276" t="s">
        <v>510</v>
      </c>
      <c r="E190" s="277" t="s">
        <v>2177</v>
      </c>
      <c r="F190" s="278" t="s">
        <v>2178</v>
      </c>
      <c r="G190" s="279" t="s">
        <v>283</v>
      </c>
      <c r="H190" s="280">
        <v>11</v>
      </c>
      <c r="I190" s="281"/>
      <c r="J190" s="282">
        <f>ROUND(I190*H190,2)</f>
        <v>0</v>
      </c>
      <c r="K190" s="278" t="s">
        <v>1</v>
      </c>
      <c r="L190" s="283"/>
      <c r="M190" s="284" t="s">
        <v>1</v>
      </c>
      <c r="N190" s="285" t="s">
        <v>43</v>
      </c>
      <c r="O190" s="92"/>
      <c r="P190" s="236">
        <f>O190*H190</f>
        <v>0</v>
      </c>
      <c r="Q190" s="236">
        <v>0.01311</v>
      </c>
      <c r="R190" s="236">
        <f>Q190*H190</f>
        <v>0.14421000000000001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2104</v>
      </c>
      <c r="AT190" s="238" t="s">
        <v>510</v>
      </c>
      <c r="AU190" s="238" t="s">
        <v>88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86</v>
      </c>
      <c r="BK190" s="239">
        <f>ROUND(I190*H190,2)</f>
        <v>0</v>
      </c>
      <c r="BL190" s="18" t="s">
        <v>641</v>
      </c>
      <c r="BM190" s="238" t="s">
        <v>2179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2180</v>
      </c>
      <c r="G191" s="252"/>
      <c r="H191" s="255">
        <v>11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86</v>
      </c>
      <c r="AY191" s="261" t="s">
        <v>150</v>
      </c>
    </row>
    <row r="192" s="2" customFormat="1" ht="16.5" customHeight="1">
      <c r="A192" s="39"/>
      <c r="B192" s="40"/>
      <c r="C192" s="227" t="s">
        <v>439</v>
      </c>
      <c r="D192" s="227" t="s">
        <v>156</v>
      </c>
      <c r="E192" s="228" t="s">
        <v>2181</v>
      </c>
      <c r="F192" s="229" t="s">
        <v>2182</v>
      </c>
      <c r="G192" s="230" t="s">
        <v>401</v>
      </c>
      <c r="H192" s="231">
        <v>26.32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641</v>
      </c>
      <c r="AT192" s="238" t="s">
        <v>156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641</v>
      </c>
      <c r="BM192" s="238" t="s">
        <v>641</v>
      </c>
    </row>
    <row r="193" s="13" customFormat="1">
      <c r="A193" s="13"/>
      <c r="B193" s="240"/>
      <c r="C193" s="241"/>
      <c r="D193" s="242" t="s">
        <v>163</v>
      </c>
      <c r="E193" s="243" t="s">
        <v>1</v>
      </c>
      <c r="F193" s="244" t="s">
        <v>2183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163</v>
      </c>
      <c r="AU193" s="250" t="s">
        <v>88</v>
      </c>
      <c r="AV193" s="13" t="s">
        <v>86</v>
      </c>
      <c r="AW193" s="13" t="s">
        <v>33</v>
      </c>
      <c r="AX193" s="13" t="s">
        <v>78</v>
      </c>
      <c r="AY193" s="250" t="s">
        <v>150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2184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88</v>
      </c>
      <c r="AV194" s="13" t="s">
        <v>86</v>
      </c>
      <c r="AW194" s="13" t="s">
        <v>33</v>
      </c>
      <c r="AX194" s="13" t="s">
        <v>78</v>
      </c>
      <c r="AY194" s="250" t="s">
        <v>150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2185</v>
      </c>
      <c r="G195" s="252"/>
      <c r="H195" s="255">
        <v>3.52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78</v>
      </c>
      <c r="AY195" s="261" t="s">
        <v>150</v>
      </c>
    </row>
    <row r="196" s="13" customFormat="1">
      <c r="A196" s="13"/>
      <c r="B196" s="240"/>
      <c r="C196" s="241"/>
      <c r="D196" s="242" t="s">
        <v>163</v>
      </c>
      <c r="E196" s="243" t="s">
        <v>1</v>
      </c>
      <c r="F196" s="244" t="s">
        <v>2186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163</v>
      </c>
      <c r="AU196" s="250" t="s">
        <v>88</v>
      </c>
      <c r="AV196" s="13" t="s">
        <v>86</v>
      </c>
      <c r="AW196" s="13" t="s">
        <v>33</v>
      </c>
      <c r="AX196" s="13" t="s">
        <v>78</v>
      </c>
      <c r="AY196" s="250" t="s">
        <v>150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2187</v>
      </c>
      <c r="G197" s="252"/>
      <c r="H197" s="255">
        <v>22.800000000000001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78</v>
      </c>
      <c r="AY197" s="261" t="s">
        <v>150</v>
      </c>
    </row>
    <row r="198" s="15" customFormat="1">
      <c r="A198" s="15"/>
      <c r="B198" s="265"/>
      <c r="C198" s="266"/>
      <c r="D198" s="242" t="s">
        <v>163</v>
      </c>
      <c r="E198" s="267" t="s">
        <v>1</v>
      </c>
      <c r="F198" s="268" t="s">
        <v>311</v>
      </c>
      <c r="G198" s="266"/>
      <c r="H198" s="269">
        <v>26.32</v>
      </c>
      <c r="I198" s="270"/>
      <c r="J198" s="266"/>
      <c r="K198" s="266"/>
      <c r="L198" s="271"/>
      <c r="M198" s="272"/>
      <c r="N198" s="273"/>
      <c r="O198" s="273"/>
      <c r="P198" s="273"/>
      <c r="Q198" s="273"/>
      <c r="R198" s="273"/>
      <c r="S198" s="273"/>
      <c r="T198" s="27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5" t="s">
        <v>163</v>
      </c>
      <c r="AU198" s="275" t="s">
        <v>88</v>
      </c>
      <c r="AV198" s="15" t="s">
        <v>149</v>
      </c>
      <c r="AW198" s="15" t="s">
        <v>33</v>
      </c>
      <c r="AX198" s="15" t="s">
        <v>86</v>
      </c>
      <c r="AY198" s="275" t="s">
        <v>150</v>
      </c>
    </row>
    <row r="199" s="2" customFormat="1" ht="33" customHeight="1">
      <c r="A199" s="39"/>
      <c r="B199" s="40"/>
      <c r="C199" s="227" t="s">
        <v>444</v>
      </c>
      <c r="D199" s="227" t="s">
        <v>156</v>
      </c>
      <c r="E199" s="228" t="s">
        <v>2188</v>
      </c>
      <c r="F199" s="229" t="s">
        <v>2189</v>
      </c>
      <c r="G199" s="230" t="s">
        <v>389</v>
      </c>
      <c r="H199" s="231">
        <v>429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641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641</v>
      </c>
      <c r="BM199" s="238" t="s">
        <v>653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2190</v>
      </c>
      <c r="G200" s="252"/>
      <c r="H200" s="255">
        <v>429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13" customFormat="1">
      <c r="A201" s="13"/>
      <c r="B201" s="240"/>
      <c r="C201" s="241"/>
      <c r="D201" s="242" t="s">
        <v>163</v>
      </c>
      <c r="E201" s="243" t="s">
        <v>1</v>
      </c>
      <c r="F201" s="244" t="s">
        <v>2191</v>
      </c>
      <c r="G201" s="241"/>
      <c r="H201" s="243" t="s">
        <v>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163</v>
      </c>
      <c r="AU201" s="250" t="s">
        <v>88</v>
      </c>
      <c r="AV201" s="13" t="s">
        <v>86</v>
      </c>
      <c r="AW201" s="13" t="s">
        <v>33</v>
      </c>
      <c r="AX201" s="13" t="s">
        <v>78</v>
      </c>
      <c r="AY201" s="250" t="s">
        <v>150</v>
      </c>
    </row>
    <row r="202" s="2" customFormat="1" ht="33" customHeight="1">
      <c r="A202" s="39"/>
      <c r="B202" s="40"/>
      <c r="C202" s="227" t="s">
        <v>449</v>
      </c>
      <c r="D202" s="227" t="s">
        <v>156</v>
      </c>
      <c r="E202" s="228" t="s">
        <v>2192</v>
      </c>
      <c r="F202" s="229" t="s">
        <v>2193</v>
      </c>
      <c r="G202" s="230" t="s">
        <v>389</v>
      </c>
      <c r="H202" s="231">
        <v>27</v>
      </c>
      <c r="I202" s="232"/>
      <c r="J202" s="233">
        <f>ROUND(I202*H202,2)</f>
        <v>0</v>
      </c>
      <c r="K202" s="229" t="s">
        <v>160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641</v>
      </c>
      <c r="AT202" s="238" t="s">
        <v>156</v>
      </c>
      <c r="AU202" s="238" t="s">
        <v>88</v>
      </c>
      <c r="AY202" s="18" t="s">
        <v>150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86</v>
      </c>
      <c r="BK202" s="239">
        <f>ROUND(I202*H202,2)</f>
        <v>0</v>
      </c>
      <c r="BL202" s="18" t="s">
        <v>641</v>
      </c>
      <c r="BM202" s="238" t="s">
        <v>664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2194</v>
      </c>
      <c r="G203" s="252"/>
      <c r="H203" s="255">
        <v>27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86</v>
      </c>
      <c r="AY203" s="261" t="s">
        <v>150</v>
      </c>
    </row>
    <row r="204" s="2" customFormat="1" ht="24.15" customHeight="1">
      <c r="A204" s="39"/>
      <c r="B204" s="40"/>
      <c r="C204" s="227" t="s">
        <v>454</v>
      </c>
      <c r="D204" s="227" t="s">
        <v>156</v>
      </c>
      <c r="E204" s="228" t="s">
        <v>2195</v>
      </c>
      <c r="F204" s="229" t="s">
        <v>2196</v>
      </c>
      <c r="G204" s="230" t="s">
        <v>401</v>
      </c>
      <c r="H204" s="231">
        <v>2.75</v>
      </c>
      <c r="I204" s="232"/>
      <c r="J204" s="233">
        <f>ROUND(I204*H204,2)</f>
        <v>0</v>
      </c>
      <c r="K204" s="229" t="s">
        <v>160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641</v>
      </c>
      <c r="AT204" s="238" t="s">
        <v>156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641</v>
      </c>
      <c r="BM204" s="238" t="s">
        <v>2197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2198</v>
      </c>
      <c r="G205" s="252"/>
      <c r="H205" s="255">
        <v>2.75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86</v>
      </c>
      <c r="AY205" s="261" t="s">
        <v>150</v>
      </c>
    </row>
    <row r="206" s="2" customFormat="1" ht="24.15" customHeight="1">
      <c r="A206" s="39"/>
      <c r="B206" s="40"/>
      <c r="C206" s="227" t="s">
        <v>459</v>
      </c>
      <c r="D206" s="227" t="s">
        <v>156</v>
      </c>
      <c r="E206" s="228" t="s">
        <v>2199</v>
      </c>
      <c r="F206" s="229" t="s">
        <v>2200</v>
      </c>
      <c r="G206" s="230" t="s">
        <v>389</v>
      </c>
      <c r="H206" s="231">
        <v>456</v>
      </c>
      <c r="I206" s="232"/>
      <c r="J206" s="233">
        <f>ROUND(I206*H206,2)</f>
        <v>0</v>
      </c>
      <c r="K206" s="229" t="s">
        <v>160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641</v>
      </c>
      <c r="AT206" s="238" t="s">
        <v>156</v>
      </c>
      <c r="AU206" s="238" t="s">
        <v>88</v>
      </c>
      <c r="AY206" s="18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86</v>
      </c>
      <c r="BK206" s="239">
        <f>ROUND(I206*H206,2)</f>
        <v>0</v>
      </c>
      <c r="BL206" s="18" t="s">
        <v>641</v>
      </c>
      <c r="BM206" s="238" t="s">
        <v>2201</v>
      </c>
    </row>
    <row r="207" s="13" customFormat="1">
      <c r="A207" s="13"/>
      <c r="B207" s="240"/>
      <c r="C207" s="241"/>
      <c r="D207" s="242" t="s">
        <v>163</v>
      </c>
      <c r="E207" s="243" t="s">
        <v>1</v>
      </c>
      <c r="F207" s="244" t="s">
        <v>2202</v>
      </c>
      <c r="G207" s="241"/>
      <c r="H207" s="243" t="s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163</v>
      </c>
      <c r="AU207" s="250" t="s">
        <v>88</v>
      </c>
      <c r="AV207" s="13" t="s">
        <v>86</v>
      </c>
      <c r="AW207" s="13" t="s">
        <v>33</v>
      </c>
      <c r="AX207" s="13" t="s">
        <v>78</v>
      </c>
      <c r="AY207" s="250" t="s">
        <v>150</v>
      </c>
    </row>
    <row r="208" s="14" customFormat="1">
      <c r="A208" s="14"/>
      <c r="B208" s="251"/>
      <c r="C208" s="252"/>
      <c r="D208" s="242" t="s">
        <v>163</v>
      </c>
      <c r="E208" s="253" t="s">
        <v>1</v>
      </c>
      <c r="F208" s="254" t="s">
        <v>2203</v>
      </c>
      <c r="G208" s="252"/>
      <c r="H208" s="255">
        <v>456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163</v>
      </c>
      <c r="AU208" s="261" t="s">
        <v>88</v>
      </c>
      <c r="AV208" s="14" t="s">
        <v>88</v>
      </c>
      <c r="AW208" s="14" t="s">
        <v>33</v>
      </c>
      <c r="AX208" s="14" t="s">
        <v>86</v>
      </c>
      <c r="AY208" s="261" t="s">
        <v>150</v>
      </c>
    </row>
    <row r="209" s="2" customFormat="1" ht="33" customHeight="1">
      <c r="A209" s="39"/>
      <c r="B209" s="40"/>
      <c r="C209" s="227" t="s">
        <v>464</v>
      </c>
      <c r="D209" s="227" t="s">
        <v>156</v>
      </c>
      <c r="E209" s="228" t="s">
        <v>2204</v>
      </c>
      <c r="F209" s="229" t="s">
        <v>2205</v>
      </c>
      <c r="G209" s="230" t="s">
        <v>389</v>
      </c>
      <c r="H209" s="231">
        <v>429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641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641</v>
      </c>
      <c r="BM209" s="238" t="s">
        <v>702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2206</v>
      </c>
      <c r="G210" s="252"/>
      <c r="H210" s="255">
        <v>429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33" customHeight="1">
      <c r="A211" s="39"/>
      <c r="B211" s="40"/>
      <c r="C211" s="227" t="s">
        <v>469</v>
      </c>
      <c r="D211" s="227" t="s">
        <v>156</v>
      </c>
      <c r="E211" s="228" t="s">
        <v>2207</v>
      </c>
      <c r="F211" s="229" t="s">
        <v>2208</v>
      </c>
      <c r="G211" s="230" t="s">
        <v>389</v>
      </c>
      <c r="H211" s="231">
        <v>27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641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641</v>
      </c>
      <c r="BM211" s="238" t="s">
        <v>2209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2210</v>
      </c>
      <c r="G212" s="252"/>
      <c r="H212" s="255">
        <v>27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86</v>
      </c>
      <c r="AY212" s="261" t="s">
        <v>150</v>
      </c>
    </row>
    <row r="213" s="2" customFormat="1" ht="21.75" customHeight="1">
      <c r="A213" s="39"/>
      <c r="B213" s="40"/>
      <c r="C213" s="227" t="s">
        <v>475</v>
      </c>
      <c r="D213" s="227" t="s">
        <v>156</v>
      </c>
      <c r="E213" s="228" t="s">
        <v>2211</v>
      </c>
      <c r="F213" s="229" t="s">
        <v>2212</v>
      </c>
      <c r="G213" s="230" t="s">
        <v>389</v>
      </c>
      <c r="H213" s="231">
        <v>456</v>
      </c>
      <c r="I213" s="232"/>
      <c r="J213" s="233">
        <f>ROUND(I213*H213,2)</f>
        <v>0</v>
      </c>
      <c r="K213" s="229" t="s">
        <v>160</v>
      </c>
      <c r="L213" s="45"/>
      <c r="M213" s="234" t="s">
        <v>1</v>
      </c>
      <c r="N213" s="235" t="s">
        <v>43</v>
      </c>
      <c r="O213" s="92"/>
      <c r="P213" s="236">
        <f>O213*H213</f>
        <v>0</v>
      </c>
      <c r="Q213" s="236">
        <v>9.0000000000000006E-05</v>
      </c>
      <c r="R213" s="236">
        <f>Q213*H213</f>
        <v>0.04104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641</v>
      </c>
      <c r="AT213" s="238" t="s">
        <v>156</v>
      </c>
      <c r="AU213" s="238" t="s">
        <v>88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86</v>
      </c>
      <c r="BK213" s="239">
        <f>ROUND(I213*H213,2)</f>
        <v>0</v>
      </c>
      <c r="BL213" s="18" t="s">
        <v>641</v>
      </c>
      <c r="BM213" s="238" t="s">
        <v>689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2213</v>
      </c>
      <c r="G214" s="252"/>
      <c r="H214" s="255">
        <v>456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86</v>
      </c>
      <c r="AY214" s="261" t="s">
        <v>150</v>
      </c>
    </row>
    <row r="215" s="2" customFormat="1" ht="24.15" customHeight="1">
      <c r="A215" s="39"/>
      <c r="B215" s="40"/>
      <c r="C215" s="227" t="s">
        <v>486</v>
      </c>
      <c r="D215" s="227" t="s">
        <v>156</v>
      </c>
      <c r="E215" s="228" t="s">
        <v>2214</v>
      </c>
      <c r="F215" s="229" t="s">
        <v>2215</v>
      </c>
      <c r="G215" s="230" t="s">
        <v>401</v>
      </c>
      <c r="H215" s="231">
        <v>26.32</v>
      </c>
      <c r="I215" s="232"/>
      <c r="J215" s="233">
        <f>ROUND(I215*H215,2)</f>
        <v>0</v>
      </c>
      <c r="K215" s="229" t="s">
        <v>160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641</v>
      </c>
      <c r="AT215" s="238" t="s">
        <v>156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641</v>
      </c>
      <c r="BM215" s="238" t="s">
        <v>718</v>
      </c>
    </row>
    <row r="216" s="13" customFormat="1">
      <c r="A216" s="13"/>
      <c r="B216" s="240"/>
      <c r="C216" s="241"/>
      <c r="D216" s="242" t="s">
        <v>163</v>
      </c>
      <c r="E216" s="243" t="s">
        <v>1</v>
      </c>
      <c r="F216" s="244" t="s">
        <v>2216</v>
      </c>
      <c r="G216" s="241"/>
      <c r="H216" s="243" t="s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163</v>
      </c>
      <c r="AU216" s="250" t="s">
        <v>88</v>
      </c>
      <c r="AV216" s="13" t="s">
        <v>86</v>
      </c>
      <c r="AW216" s="13" t="s">
        <v>33</v>
      </c>
      <c r="AX216" s="13" t="s">
        <v>78</v>
      </c>
      <c r="AY216" s="250" t="s">
        <v>150</v>
      </c>
    </row>
    <row r="217" s="13" customFormat="1">
      <c r="A217" s="13"/>
      <c r="B217" s="240"/>
      <c r="C217" s="241"/>
      <c r="D217" s="242" t="s">
        <v>163</v>
      </c>
      <c r="E217" s="243" t="s">
        <v>1</v>
      </c>
      <c r="F217" s="244" t="s">
        <v>2217</v>
      </c>
      <c r="G217" s="241"/>
      <c r="H217" s="243" t="s">
        <v>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163</v>
      </c>
      <c r="AU217" s="250" t="s">
        <v>88</v>
      </c>
      <c r="AV217" s="13" t="s">
        <v>86</v>
      </c>
      <c r="AW217" s="13" t="s">
        <v>33</v>
      </c>
      <c r="AX217" s="13" t="s">
        <v>78</v>
      </c>
      <c r="AY217" s="250" t="s">
        <v>150</v>
      </c>
    </row>
    <row r="218" s="14" customFormat="1">
      <c r="A218" s="14"/>
      <c r="B218" s="251"/>
      <c r="C218" s="252"/>
      <c r="D218" s="242" t="s">
        <v>163</v>
      </c>
      <c r="E218" s="253" t="s">
        <v>1</v>
      </c>
      <c r="F218" s="254" t="s">
        <v>2218</v>
      </c>
      <c r="G218" s="252"/>
      <c r="H218" s="255">
        <v>26.32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163</v>
      </c>
      <c r="AU218" s="261" t="s">
        <v>88</v>
      </c>
      <c r="AV218" s="14" t="s">
        <v>88</v>
      </c>
      <c r="AW218" s="14" t="s">
        <v>33</v>
      </c>
      <c r="AX218" s="14" t="s">
        <v>86</v>
      </c>
      <c r="AY218" s="261" t="s">
        <v>150</v>
      </c>
    </row>
    <row r="219" s="2" customFormat="1" ht="33" customHeight="1">
      <c r="A219" s="39"/>
      <c r="B219" s="40"/>
      <c r="C219" s="227" t="s">
        <v>491</v>
      </c>
      <c r="D219" s="227" t="s">
        <v>156</v>
      </c>
      <c r="E219" s="228" t="s">
        <v>2219</v>
      </c>
      <c r="F219" s="229" t="s">
        <v>2220</v>
      </c>
      <c r="G219" s="230" t="s">
        <v>401</v>
      </c>
      <c r="H219" s="231">
        <v>500.07999999999998</v>
      </c>
      <c r="I219" s="232"/>
      <c r="J219" s="233">
        <f>ROUND(I219*H219,2)</f>
        <v>0</v>
      </c>
      <c r="K219" s="229" t="s">
        <v>160</v>
      </c>
      <c r="L219" s="45"/>
      <c r="M219" s="234" t="s">
        <v>1</v>
      </c>
      <c r="N219" s="235" t="s">
        <v>43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641</v>
      </c>
      <c r="AT219" s="238" t="s">
        <v>156</v>
      </c>
      <c r="AU219" s="238" t="s">
        <v>88</v>
      </c>
      <c r="AY219" s="18" t="s">
        <v>150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86</v>
      </c>
      <c r="BK219" s="239">
        <f>ROUND(I219*H219,2)</f>
        <v>0</v>
      </c>
      <c r="BL219" s="18" t="s">
        <v>641</v>
      </c>
      <c r="BM219" s="238" t="s">
        <v>730</v>
      </c>
    </row>
    <row r="220" s="13" customFormat="1">
      <c r="A220" s="13"/>
      <c r="B220" s="240"/>
      <c r="C220" s="241"/>
      <c r="D220" s="242" t="s">
        <v>163</v>
      </c>
      <c r="E220" s="243" t="s">
        <v>1</v>
      </c>
      <c r="F220" s="244" t="s">
        <v>480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163</v>
      </c>
      <c r="AU220" s="250" t="s">
        <v>88</v>
      </c>
      <c r="AV220" s="13" t="s">
        <v>86</v>
      </c>
      <c r="AW220" s="13" t="s">
        <v>33</v>
      </c>
      <c r="AX220" s="13" t="s">
        <v>78</v>
      </c>
      <c r="AY220" s="250" t="s">
        <v>150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2221</v>
      </c>
      <c r="G221" s="252"/>
      <c r="H221" s="255">
        <v>500.07999999999998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24.15" customHeight="1">
      <c r="A222" s="39"/>
      <c r="B222" s="40"/>
      <c r="C222" s="227" t="s">
        <v>497</v>
      </c>
      <c r="D222" s="227" t="s">
        <v>156</v>
      </c>
      <c r="E222" s="228" t="s">
        <v>2222</v>
      </c>
      <c r="F222" s="229" t="s">
        <v>2223</v>
      </c>
      <c r="G222" s="230" t="s">
        <v>494</v>
      </c>
      <c r="H222" s="231">
        <v>47.375999999999998</v>
      </c>
      <c r="I222" s="232"/>
      <c r="J222" s="233">
        <f>ROUND(I222*H222,2)</f>
        <v>0</v>
      </c>
      <c r="K222" s="229" t="s">
        <v>160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641</v>
      </c>
      <c r="AT222" s="238" t="s">
        <v>156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641</v>
      </c>
      <c r="BM222" s="238" t="s">
        <v>2224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2225</v>
      </c>
      <c r="G223" s="252"/>
      <c r="H223" s="255">
        <v>47.375999999999998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13" customFormat="1">
      <c r="A224" s="13"/>
      <c r="B224" s="240"/>
      <c r="C224" s="241"/>
      <c r="D224" s="242" t="s">
        <v>163</v>
      </c>
      <c r="E224" s="243" t="s">
        <v>1</v>
      </c>
      <c r="F224" s="244" t="s">
        <v>2226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163</v>
      </c>
      <c r="AU224" s="250" t="s">
        <v>88</v>
      </c>
      <c r="AV224" s="13" t="s">
        <v>86</v>
      </c>
      <c r="AW224" s="13" t="s">
        <v>33</v>
      </c>
      <c r="AX224" s="13" t="s">
        <v>78</v>
      </c>
      <c r="AY224" s="250" t="s">
        <v>150</v>
      </c>
    </row>
    <row r="225" s="2" customFormat="1" ht="24.15" customHeight="1">
      <c r="A225" s="39"/>
      <c r="B225" s="40"/>
      <c r="C225" s="227" t="s">
        <v>503</v>
      </c>
      <c r="D225" s="227" t="s">
        <v>156</v>
      </c>
      <c r="E225" s="228" t="s">
        <v>2227</v>
      </c>
      <c r="F225" s="229" t="s">
        <v>2228</v>
      </c>
      <c r="G225" s="230" t="s">
        <v>278</v>
      </c>
      <c r="H225" s="231">
        <v>228</v>
      </c>
      <c r="I225" s="232"/>
      <c r="J225" s="233">
        <f>ROUND(I225*H225,2)</f>
        <v>0</v>
      </c>
      <c r="K225" s="229" t="s">
        <v>160</v>
      </c>
      <c r="L225" s="45"/>
      <c r="M225" s="234" t="s">
        <v>1</v>
      </c>
      <c r="N225" s="235" t="s">
        <v>43</v>
      </c>
      <c r="O225" s="92"/>
      <c r="P225" s="236">
        <f>O225*H225</f>
        <v>0</v>
      </c>
      <c r="Q225" s="236">
        <v>2.0000000000000002E-05</v>
      </c>
      <c r="R225" s="236">
        <f>Q225*H225</f>
        <v>0.0045600000000000007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641</v>
      </c>
      <c r="AT225" s="238" t="s">
        <v>156</v>
      </c>
      <c r="AU225" s="238" t="s">
        <v>88</v>
      </c>
      <c r="AY225" s="18" t="s">
        <v>150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86</v>
      </c>
      <c r="BK225" s="239">
        <f>ROUND(I225*H225,2)</f>
        <v>0</v>
      </c>
      <c r="BL225" s="18" t="s">
        <v>641</v>
      </c>
      <c r="BM225" s="238" t="s">
        <v>2229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2230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88</v>
      </c>
      <c r="AV226" s="13" t="s">
        <v>86</v>
      </c>
      <c r="AW226" s="13" t="s">
        <v>33</v>
      </c>
      <c r="AX226" s="13" t="s">
        <v>78</v>
      </c>
      <c r="AY226" s="250" t="s">
        <v>150</v>
      </c>
    </row>
    <row r="227" s="13" customFormat="1">
      <c r="A227" s="13"/>
      <c r="B227" s="240"/>
      <c r="C227" s="241"/>
      <c r="D227" s="242" t="s">
        <v>163</v>
      </c>
      <c r="E227" s="243" t="s">
        <v>1</v>
      </c>
      <c r="F227" s="244" t="s">
        <v>2231</v>
      </c>
      <c r="G227" s="241"/>
      <c r="H227" s="243" t="s">
        <v>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163</v>
      </c>
      <c r="AU227" s="250" t="s">
        <v>88</v>
      </c>
      <c r="AV227" s="13" t="s">
        <v>86</v>
      </c>
      <c r="AW227" s="13" t="s">
        <v>33</v>
      </c>
      <c r="AX227" s="13" t="s">
        <v>78</v>
      </c>
      <c r="AY227" s="250" t="s">
        <v>150</v>
      </c>
    </row>
    <row r="228" s="14" customFormat="1">
      <c r="A228" s="14"/>
      <c r="B228" s="251"/>
      <c r="C228" s="252"/>
      <c r="D228" s="242" t="s">
        <v>163</v>
      </c>
      <c r="E228" s="253" t="s">
        <v>1</v>
      </c>
      <c r="F228" s="254" t="s">
        <v>2232</v>
      </c>
      <c r="G228" s="252"/>
      <c r="H228" s="255">
        <v>228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163</v>
      </c>
      <c r="AU228" s="261" t="s">
        <v>88</v>
      </c>
      <c r="AV228" s="14" t="s">
        <v>88</v>
      </c>
      <c r="AW228" s="14" t="s">
        <v>33</v>
      </c>
      <c r="AX228" s="14" t="s">
        <v>86</v>
      </c>
      <c r="AY228" s="261" t="s">
        <v>150</v>
      </c>
    </row>
    <row r="229" s="2" customFormat="1" ht="24.15" customHeight="1">
      <c r="A229" s="39"/>
      <c r="B229" s="40"/>
      <c r="C229" s="227" t="s">
        <v>509</v>
      </c>
      <c r="D229" s="227" t="s">
        <v>156</v>
      </c>
      <c r="E229" s="228" t="s">
        <v>2233</v>
      </c>
      <c r="F229" s="229" t="s">
        <v>2234</v>
      </c>
      <c r="G229" s="230" t="s">
        <v>283</v>
      </c>
      <c r="H229" s="231">
        <v>2</v>
      </c>
      <c r="I229" s="232"/>
      <c r="J229" s="233">
        <f>ROUND(I229*H229,2)</f>
        <v>0</v>
      </c>
      <c r="K229" s="229" t="s">
        <v>160</v>
      </c>
      <c r="L229" s="45"/>
      <c r="M229" s="234" t="s">
        <v>1</v>
      </c>
      <c r="N229" s="235" t="s">
        <v>43</v>
      </c>
      <c r="O229" s="92"/>
      <c r="P229" s="236">
        <f>O229*H229</f>
        <v>0</v>
      </c>
      <c r="Q229" s="236">
        <v>0.1522</v>
      </c>
      <c r="R229" s="236">
        <f>Q229*H229</f>
        <v>0.3044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641</v>
      </c>
      <c r="AT229" s="238" t="s">
        <v>156</v>
      </c>
      <c r="AU229" s="238" t="s">
        <v>88</v>
      </c>
      <c r="AY229" s="18" t="s">
        <v>150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86</v>
      </c>
      <c r="BK229" s="239">
        <f>ROUND(I229*H229,2)</f>
        <v>0</v>
      </c>
      <c r="BL229" s="18" t="s">
        <v>641</v>
      </c>
      <c r="BM229" s="238" t="s">
        <v>2235</v>
      </c>
    </row>
    <row r="230" s="14" customFormat="1">
      <c r="A230" s="14"/>
      <c r="B230" s="251"/>
      <c r="C230" s="252"/>
      <c r="D230" s="242" t="s">
        <v>163</v>
      </c>
      <c r="E230" s="253" t="s">
        <v>1</v>
      </c>
      <c r="F230" s="254" t="s">
        <v>2236</v>
      </c>
      <c r="G230" s="252"/>
      <c r="H230" s="255">
        <v>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163</v>
      </c>
      <c r="AU230" s="261" t="s">
        <v>88</v>
      </c>
      <c r="AV230" s="14" t="s">
        <v>88</v>
      </c>
      <c r="AW230" s="14" t="s">
        <v>33</v>
      </c>
      <c r="AX230" s="14" t="s">
        <v>78</v>
      </c>
      <c r="AY230" s="261" t="s">
        <v>150</v>
      </c>
    </row>
    <row r="231" s="14" customFormat="1">
      <c r="A231" s="14"/>
      <c r="B231" s="251"/>
      <c r="C231" s="252"/>
      <c r="D231" s="242" t="s">
        <v>163</v>
      </c>
      <c r="E231" s="253" t="s">
        <v>1</v>
      </c>
      <c r="F231" s="254" t="s">
        <v>2237</v>
      </c>
      <c r="G231" s="252"/>
      <c r="H231" s="255">
        <v>1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163</v>
      </c>
      <c r="AU231" s="261" t="s">
        <v>88</v>
      </c>
      <c r="AV231" s="14" t="s">
        <v>88</v>
      </c>
      <c r="AW231" s="14" t="s">
        <v>33</v>
      </c>
      <c r="AX231" s="14" t="s">
        <v>78</v>
      </c>
      <c r="AY231" s="261" t="s">
        <v>150</v>
      </c>
    </row>
    <row r="232" s="15" customFormat="1">
      <c r="A232" s="15"/>
      <c r="B232" s="265"/>
      <c r="C232" s="266"/>
      <c r="D232" s="242" t="s">
        <v>163</v>
      </c>
      <c r="E232" s="267" t="s">
        <v>1</v>
      </c>
      <c r="F232" s="268" t="s">
        <v>311</v>
      </c>
      <c r="G232" s="266"/>
      <c r="H232" s="269">
        <v>2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5" t="s">
        <v>163</v>
      </c>
      <c r="AU232" s="275" t="s">
        <v>88</v>
      </c>
      <c r="AV232" s="15" t="s">
        <v>149</v>
      </c>
      <c r="AW232" s="15" t="s">
        <v>33</v>
      </c>
      <c r="AX232" s="15" t="s">
        <v>86</v>
      </c>
      <c r="AY232" s="275" t="s">
        <v>150</v>
      </c>
    </row>
    <row r="233" s="2" customFormat="1" ht="24.15" customHeight="1">
      <c r="A233" s="39"/>
      <c r="B233" s="40"/>
      <c r="C233" s="276" t="s">
        <v>518</v>
      </c>
      <c r="D233" s="276" t="s">
        <v>510</v>
      </c>
      <c r="E233" s="277" t="s">
        <v>2238</v>
      </c>
      <c r="F233" s="278" t="s">
        <v>2239</v>
      </c>
      <c r="G233" s="279" t="s">
        <v>283</v>
      </c>
      <c r="H233" s="280">
        <v>1</v>
      </c>
      <c r="I233" s="281"/>
      <c r="J233" s="282">
        <f>ROUND(I233*H233,2)</f>
        <v>0</v>
      </c>
      <c r="K233" s="278" t="s">
        <v>160</v>
      </c>
      <c r="L233" s="283"/>
      <c r="M233" s="284" t="s">
        <v>1</v>
      </c>
      <c r="N233" s="285" t="s">
        <v>43</v>
      </c>
      <c r="O233" s="92"/>
      <c r="P233" s="236">
        <f>O233*H233</f>
        <v>0</v>
      </c>
      <c r="Q233" s="236">
        <v>0.02</v>
      </c>
      <c r="R233" s="236">
        <f>Q233*H233</f>
        <v>0.02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989</v>
      </c>
      <c r="AT233" s="238" t="s">
        <v>510</v>
      </c>
      <c r="AU233" s="238" t="s">
        <v>88</v>
      </c>
      <c r="AY233" s="18" t="s">
        <v>150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86</v>
      </c>
      <c r="BK233" s="239">
        <f>ROUND(I233*H233,2)</f>
        <v>0</v>
      </c>
      <c r="BL233" s="18" t="s">
        <v>989</v>
      </c>
      <c r="BM233" s="238" t="s">
        <v>2240</v>
      </c>
    </row>
    <row r="234" s="14" customFormat="1">
      <c r="A234" s="14"/>
      <c r="B234" s="251"/>
      <c r="C234" s="252"/>
      <c r="D234" s="242" t="s">
        <v>163</v>
      </c>
      <c r="E234" s="253" t="s">
        <v>1</v>
      </c>
      <c r="F234" s="254" t="s">
        <v>2241</v>
      </c>
      <c r="G234" s="252"/>
      <c r="H234" s="255">
        <v>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163</v>
      </c>
      <c r="AU234" s="261" t="s">
        <v>88</v>
      </c>
      <c r="AV234" s="14" t="s">
        <v>88</v>
      </c>
      <c r="AW234" s="14" t="s">
        <v>33</v>
      </c>
      <c r="AX234" s="14" t="s">
        <v>86</v>
      </c>
      <c r="AY234" s="261" t="s">
        <v>150</v>
      </c>
    </row>
    <row r="235" s="2" customFormat="1" ht="24.15" customHeight="1">
      <c r="A235" s="39"/>
      <c r="B235" s="40"/>
      <c r="C235" s="276" t="s">
        <v>532</v>
      </c>
      <c r="D235" s="276" t="s">
        <v>510</v>
      </c>
      <c r="E235" s="277" t="s">
        <v>2242</v>
      </c>
      <c r="F235" s="278" t="s">
        <v>2243</v>
      </c>
      <c r="G235" s="279" t="s">
        <v>283</v>
      </c>
      <c r="H235" s="280">
        <v>1</v>
      </c>
      <c r="I235" s="281"/>
      <c r="J235" s="282">
        <f>ROUND(I235*H235,2)</f>
        <v>0</v>
      </c>
      <c r="K235" s="278" t="s">
        <v>160</v>
      </c>
      <c r="L235" s="283"/>
      <c r="M235" s="284" t="s">
        <v>1</v>
      </c>
      <c r="N235" s="285" t="s">
        <v>43</v>
      </c>
      <c r="O235" s="92"/>
      <c r="P235" s="236">
        <f>O235*H235</f>
        <v>0</v>
      </c>
      <c r="Q235" s="236">
        <v>0.021000000000000001</v>
      </c>
      <c r="R235" s="236">
        <f>Q235*H235</f>
        <v>0.021000000000000001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989</v>
      </c>
      <c r="AT235" s="238" t="s">
        <v>510</v>
      </c>
      <c r="AU235" s="238" t="s">
        <v>88</v>
      </c>
      <c r="AY235" s="18" t="s">
        <v>150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86</v>
      </c>
      <c r="BK235" s="239">
        <f>ROUND(I235*H235,2)</f>
        <v>0</v>
      </c>
      <c r="BL235" s="18" t="s">
        <v>989</v>
      </c>
      <c r="BM235" s="238" t="s">
        <v>2244</v>
      </c>
    </row>
    <row r="236" s="14" customFormat="1">
      <c r="A236" s="14"/>
      <c r="B236" s="251"/>
      <c r="C236" s="252"/>
      <c r="D236" s="242" t="s">
        <v>163</v>
      </c>
      <c r="E236" s="253" t="s">
        <v>1</v>
      </c>
      <c r="F236" s="254" t="s">
        <v>2241</v>
      </c>
      <c r="G236" s="252"/>
      <c r="H236" s="255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163</v>
      </c>
      <c r="AU236" s="261" t="s">
        <v>88</v>
      </c>
      <c r="AV236" s="14" t="s">
        <v>88</v>
      </c>
      <c r="AW236" s="14" t="s">
        <v>33</v>
      </c>
      <c r="AX236" s="14" t="s">
        <v>86</v>
      </c>
      <c r="AY236" s="261" t="s">
        <v>150</v>
      </c>
    </row>
    <row r="237" s="12" customFormat="1" ht="20.88" customHeight="1">
      <c r="A237" s="12"/>
      <c r="B237" s="211"/>
      <c r="C237" s="212"/>
      <c r="D237" s="213" t="s">
        <v>77</v>
      </c>
      <c r="E237" s="225" t="s">
        <v>1039</v>
      </c>
      <c r="F237" s="225" t="s">
        <v>1040</v>
      </c>
      <c r="G237" s="212"/>
      <c r="H237" s="212"/>
      <c r="I237" s="215"/>
      <c r="J237" s="226">
        <f>BK237</f>
        <v>0</v>
      </c>
      <c r="K237" s="212"/>
      <c r="L237" s="217"/>
      <c r="M237" s="218"/>
      <c r="N237" s="219"/>
      <c r="O237" s="219"/>
      <c r="P237" s="220">
        <f>SUM(P238:P243)</f>
        <v>0</v>
      </c>
      <c r="Q237" s="219"/>
      <c r="R237" s="220">
        <f>SUM(R238:R243)</f>
        <v>0</v>
      </c>
      <c r="S237" s="219"/>
      <c r="T237" s="221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86</v>
      </c>
      <c r="AT237" s="223" t="s">
        <v>77</v>
      </c>
      <c r="AU237" s="223" t="s">
        <v>88</v>
      </c>
      <c r="AY237" s="222" t="s">
        <v>150</v>
      </c>
      <c r="BK237" s="224">
        <f>SUM(BK238:BK243)</f>
        <v>0</v>
      </c>
    </row>
    <row r="238" s="2" customFormat="1" ht="24.15" customHeight="1">
      <c r="A238" s="39"/>
      <c r="B238" s="40"/>
      <c r="C238" s="227" t="s">
        <v>543</v>
      </c>
      <c r="D238" s="227" t="s">
        <v>156</v>
      </c>
      <c r="E238" s="228" t="s">
        <v>1080</v>
      </c>
      <c r="F238" s="229" t="s">
        <v>1081</v>
      </c>
      <c r="G238" s="230" t="s">
        <v>494</v>
      </c>
      <c r="H238" s="231">
        <v>1</v>
      </c>
      <c r="I238" s="232"/>
      <c r="J238" s="233">
        <f>ROUND(I238*H238,2)</f>
        <v>0</v>
      </c>
      <c r="K238" s="229" t="s">
        <v>160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149</v>
      </c>
      <c r="AT238" s="238" t="s">
        <v>156</v>
      </c>
      <c r="AU238" s="238" t="s">
        <v>171</v>
      </c>
      <c r="AY238" s="18" t="s">
        <v>150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86</v>
      </c>
      <c r="BK238" s="239">
        <f>ROUND(I238*H238,2)</f>
        <v>0</v>
      </c>
      <c r="BL238" s="18" t="s">
        <v>149</v>
      </c>
      <c r="BM238" s="238" t="s">
        <v>2245</v>
      </c>
    </row>
    <row r="239" s="13" customFormat="1">
      <c r="A239" s="13"/>
      <c r="B239" s="240"/>
      <c r="C239" s="241"/>
      <c r="D239" s="242" t="s">
        <v>163</v>
      </c>
      <c r="E239" s="243" t="s">
        <v>1</v>
      </c>
      <c r="F239" s="244" t="s">
        <v>2246</v>
      </c>
      <c r="G239" s="241"/>
      <c r="H239" s="243" t="s">
        <v>1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163</v>
      </c>
      <c r="AU239" s="250" t="s">
        <v>171</v>
      </c>
      <c r="AV239" s="13" t="s">
        <v>86</v>
      </c>
      <c r="AW239" s="13" t="s">
        <v>33</v>
      </c>
      <c r="AX239" s="13" t="s">
        <v>78</v>
      </c>
      <c r="AY239" s="250" t="s">
        <v>150</v>
      </c>
    </row>
    <row r="240" s="14" customFormat="1">
      <c r="A240" s="14"/>
      <c r="B240" s="251"/>
      <c r="C240" s="252"/>
      <c r="D240" s="242" t="s">
        <v>163</v>
      </c>
      <c r="E240" s="253" t="s">
        <v>1</v>
      </c>
      <c r="F240" s="254" t="s">
        <v>2247</v>
      </c>
      <c r="G240" s="252"/>
      <c r="H240" s="255">
        <v>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163</v>
      </c>
      <c r="AU240" s="261" t="s">
        <v>171</v>
      </c>
      <c r="AV240" s="14" t="s">
        <v>88</v>
      </c>
      <c r="AW240" s="14" t="s">
        <v>33</v>
      </c>
      <c r="AX240" s="14" t="s">
        <v>78</v>
      </c>
      <c r="AY240" s="261" t="s">
        <v>150</v>
      </c>
    </row>
    <row r="241" s="15" customFormat="1">
      <c r="A241" s="15"/>
      <c r="B241" s="265"/>
      <c r="C241" s="266"/>
      <c r="D241" s="242" t="s">
        <v>163</v>
      </c>
      <c r="E241" s="267" t="s">
        <v>1</v>
      </c>
      <c r="F241" s="268" t="s">
        <v>311</v>
      </c>
      <c r="G241" s="266"/>
      <c r="H241" s="269">
        <v>1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5" t="s">
        <v>163</v>
      </c>
      <c r="AU241" s="275" t="s">
        <v>171</v>
      </c>
      <c r="AV241" s="15" t="s">
        <v>149</v>
      </c>
      <c r="AW241" s="15" t="s">
        <v>33</v>
      </c>
      <c r="AX241" s="15" t="s">
        <v>86</v>
      </c>
      <c r="AY241" s="275" t="s">
        <v>150</v>
      </c>
    </row>
    <row r="242" s="2" customFormat="1" ht="16.5" customHeight="1">
      <c r="A242" s="39"/>
      <c r="B242" s="40"/>
      <c r="C242" s="227" t="s">
        <v>548</v>
      </c>
      <c r="D242" s="227" t="s">
        <v>156</v>
      </c>
      <c r="E242" s="228" t="s">
        <v>2248</v>
      </c>
      <c r="F242" s="229" t="s">
        <v>2249</v>
      </c>
      <c r="G242" s="230" t="s">
        <v>283</v>
      </c>
      <c r="H242" s="231">
        <v>4</v>
      </c>
      <c r="I242" s="232"/>
      <c r="J242" s="233">
        <f>ROUND(I242*H242,2)</f>
        <v>0</v>
      </c>
      <c r="K242" s="229" t="s">
        <v>1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149</v>
      </c>
      <c r="AT242" s="238" t="s">
        <v>156</v>
      </c>
      <c r="AU242" s="238" t="s">
        <v>171</v>
      </c>
      <c r="AY242" s="18" t="s">
        <v>150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86</v>
      </c>
      <c r="BK242" s="239">
        <f>ROUND(I242*H242,2)</f>
        <v>0</v>
      </c>
      <c r="BL242" s="18" t="s">
        <v>149</v>
      </c>
      <c r="BM242" s="238" t="s">
        <v>2250</v>
      </c>
    </row>
    <row r="243" s="14" customFormat="1">
      <c r="A243" s="14"/>
      <c r="B243" s="251"/>
      <c r="C243" s="252"/>
      <c r="D243" s="242" t="s">
        <v>163</v>
      </c>
      <c r="E243" s="253" t="s">
        <v>1</v>
      </c>
      <c r="F243" s="254" t="s">
        <v>2251</v>
      </c>
      <c r="G243" s="252"/>
      <c r="H243" s="255">
        <v>4</v>
      </c>
      <c r="I243" s="256"/>
      <c r="J243" s="252"/>
      <c r="K243" s="252"/>
      <c r="L243" s="257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163</v>
      </c>
      <c r="AU243" s="261" t="s">
        <v>171</v>
      </c>
      <c r="AV243" s="14" t="s">
        <v>88</v>
      </c>
      <c r="AW243" s="14" t="s">
        <v>33</v>
      </c>
      <c r="AX243" s="14" t="s">
        <v>86</v>
      </c>
      <c r="AY243" s="261" t="s">
        <v>150</v>
      </c>
    </row>
    <row r="244" s="2" customFormat="1" ht="6.96" customHeight="1">
      <c r="A244" s="39"/>
      <c r="B244" s="67"/>
      <c r="C244" s="68"/>
      <c r="D244" s="68"/>
      <c r="E244" s="68"/>
      <c r="F244" s="68"/>
      <c r="G244" s="68"/>
      <c r="H244" s="68"/>
      <c r="I244" s="68"/>
      <c r="J244" s="68"/>
      <c r="K244" s="68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/BXFF5hxVPbj60MfB5xEwFWdGNAr1zE2umh+SSiEM66FAsmDdjj9pBLYvIvG1g9NCBpKRnVhW0POWWMyIajr7Q==" hashValue="f7UXdgdH63gdevWyAde48C3ZsMq26wikqV0DBSfCe19RY3Vje6ScRL1kXMR+v5qxeNfi4Z3Pw8aMcAK/6DTh3g==" algorithmName="SHA-512" password="CC35"/>
  <autoFilter ref="C121:K2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ROUND((SUM(BE123:BE189)),  2)</f>
        <v>0</v>
      </c>
      <c r="G33" s="39"/>
      <c r="H33" s="39"/>
      <c r="I33" s="165">
        <v>0.20999999999999999</v>
      </c>
      <c r="J33" s="164">
        <f>ROUND(((SUM(BE123:BE189))*I33),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ROUND((SUM(BF123:BF189)),  2)</f>
        <v>0</v>
      </c>
      <c r="G34" s="39"/>
      <c r="H34" s="39"/>
      <c r="I34" s="165">
        <v>0.14999999999999999</v>
      </c>
      <c r="J34" s="164">
        <f>ROUND(((SUM(BF123:BF189))*I34),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ROUND((SUM(BG123:BG189)),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ROUND((SUM(BH123:BH189)),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ROUND((SUM(BI123:BI189)),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127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128</v>
      </c>
      <c r="E98" s="192"/>
      <c r="F98" s="192"/>
      <c r="G98" s="192"/>
      <c r="H98" s="192"/>
      <c r="I98" s="192"/>
      <c r="J98" s="193">
        <f>J125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5"/>
      <c r="C99" s="134"/>
      <c r="D99" s="196" t="s">
        <v>129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J157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J168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J184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J187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Ostatní a vedlejší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11. 9. 2025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135</v>
      </c>
      <c r="D122" s="203" t="s">
        <v>63</v>
      </c>
      <c r="E122" s="203" t="s">
        <v>59</v>
      </c>
      <c r="F122" s="203" t="s">
        <v>60</v>
      </c>
      <c r="G122" s="203" t="s">
        <v>136</v>
      </c>
      <c r="H122" s="203" t="s">
        <v>137</v>
      </c>
      <c r="I122" s="203" t="s">
        <v>138</v>
      </c>
      <c r="J122" s="203" t="s">
        <v>124</v>
      </c>
      <c r="K122" s="204" t="s">
        <v>139</v>
      </c>
      <c r="L122" s="205"/>
      <c r="M122" s="101" t="s">
        <v>1</v>
      </c>
      <c r="N122" s="102" t="s">
        <v>42</v>
      </c>
      <c r="O122" s="102" t="s">
        <v>140</v>
      </c>
      <c r="P122" s="102" t="s">
        <v>141</v>
      </c>
      <c r="Q122" s="102" t="s">
        <v>142</v>
      </c>
      <c r="R122" s="102" t="s">
        <v>143</v>
      </c>
      <c r="S122" s="102" t="s">
        <v>144</v>
      </c>
      <c r="T122" s="103" t="s">
        <v>145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146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P124+P125</f>
        <v>0</v>
      </c>
      <c r="Q123" s="105"/>
      <c r="R123" s="208">
        <f>R124+R125</f>
        <v>0</v>
      </c>
      <c r="S123" s="105"/>
      <c r="T123" s="209">
        <f>T124+T125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126</v>
      </c>
      <c r="BK123" s="210">
        <f>BK124+BK125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147</v>
      </c>
      <c r="F124" s="214" t="s">
        <v>148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v>0</v>
      </c>
      <c r="Q124" s="219"/>
      <c r="R124" s="220">
        <v>0</v>
      </c>
      <c r="S124" s="219"/>
      <c r="T124" s="221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149</v>
      </c>
      <c r="AT124" s="223" t="s">
        <v>77</v>
      </c>
      <c r="AU124" s="223" t="s">
        <v>78</v>
      </c>
      <c r="AY124" s="222" t="s">
        <v>150</v>
      </c>
      <c r="BK124" s="224"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151</v>
      </c>
      <c r="F125" s="214" t="s">
        <v>152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P126+P157+P168+P184+P187</f>
        <v>0</v>
      </c>
      <c r="Q125" s="219"/>
      <c r="R125" s="220">
        <f>R126+R157+R168+R184+R187</f>
        <v>0</v>
      </c>
      <c r="S125" s="219"/>
      <c r="T125" s="221">
        <f>T126+T157+T168+T184+T187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153</v>
      </c>
      <c r="AT125" s="223" t="s">
        <v>77</v>
      </c>
      <c r="AU125" s="223" t="s">
        <v>78</v>
      </c>
      <c r="AY125" s="222" t="s">
        <v>150</v>
      </c>
      <c r="BK125" s="224">
        <f>BK126+BK157+BK168+BK184+BK187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154</v>
      </c>
      <c r="F126" s="225" t="s">
        <v>155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SUM(P127:P156)</f>
        <v>0</v>
      </c>
      <c r="Q126" s="219"/>
      <c r="R126" s="220">
        <f>SUM(R127:R156)</f>
        <v>0</v>
      </c>
      <c r="S126" s="219"/>
      <c r="T126" s="221">
        <f>SUM(T127:T156)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153</v>
      </c>
      <c r="AT126" s="223" t="s">
        <v>77</v>
      </c>
      <c r="AU126" s="223" t="s">
        <v>86</v>
      </c>
      <c r="AY126" s="222" t="s">
        <v>150</v>
      </c>
      <c r="BK126" s="224">
        <f>SUM(BK127:BK156)</f>
        <v>0</v>
      </c>
    </row>
    <row r="127" s="2" customFormat="1" ht="16.5" customHeight="1">
      <c r="A127" s="39"/>
      <c r="B127" s="40"/>
      <c r="C127" s="227" t="s">
        <v>86</v>
      </c>
      <c r="D127" s="227" t="s">
        <v>156</v>
      </c>
      <c r="E127" s="228" t="s">
        <v>157</v>
      </c>
      <c r="F127" s="229" t="s">
        <v>158</v>
      </c>
      <c r="G127" s="230" t="s">
        <v>159</v>
      </c>
      <c r="H127" s="231">
        <v>1</v>
      </c>
      <c r="I127" s="232"/>
      <c r="J127" s="233">
        <f>ROUND(I127*H127,2)</f>
        <v>0</v>
      </c>
      <c r="K127" s="229" t="s">
        <v>160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161</v>
      </c>
      <c r="AT127" s="238" t="s">
        <v>156</v>
      </c>
      <c r="AU127" s="238" t="s">
        <v>88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86</v>
      </c>
      <c r="BK127" s="239">
        <f>ROUND(I127*H127,2)</f>
        <v>0</v>
      </c>
      <c r="BL127" s="18" t="s">
        <v>161</v>
      </c>
      <c r="BM127" s="238" t="s">
        <v>162</v>
      </c>
    </row>
    <row r="128" s="13" customFormat="1">
      <c r="A128" s="13"/>
      <c r="B128" s="240"/>
      <c r="C128" s="241"/>
      <c r="D128" s="242" t="s">
        <v>163</v>
      </c>
      <c r="E128" s="243" t="s">
        <v>1</v>
      </c>
      <c r="F128" s="244" t="s">
        <v>164</v>
      </c>
      <c r="G128" s="241"/>
      <c r="H128" s="243" t="s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163</v>
      </c>
      <c r="AU128" s="250" t="s">
        <v>88</v>
      </c>
      <c r="AV128" s="13" t="s">
        <v>86</v>
      </c>
      <c r="AW128" s="13" t="s">
        <v>33</v>
      </c>
      <c r="AX128" s="13" t="s">
        <v>78</v>
      </c>
      <c r="AY128" s="250" t="s">
        <v>150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165</v>
      </c>
      <c r="G129" s="252"/>
      <c r="H129" s="255">
        <v>1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2" customFormat="1" ht="16.5" customHeight="1">
      <c r="A130" s="39"/>
      <c r="B130" s="40"/>
      <c r="C130" s="227" t="s">
        <v>88</v>
      </c>
      <c r="D130" s="227" t="s">
        <v>156</v>
      </c>
      <c r="E130" s="228" t="s">
        <v>166</v>
      </c>
      <c r="F130" s="229" t="s">
        <v>167</v>
      </c>
      <c r="G130" s="230" t="s">
        <v>159</v>
      </c>
      <c r="H130" s="231">
        <v>1</v>
      </c>
      <c r="I130" s="232"/>
      <c r="J130" s="233">
        <f>ROUND(I130*H130,2)</f>
        <v>0</v>
      </c>
      <c r="K130" s="229" t="s">
        <v>160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161</v>
      </c>
      <c r="AT130" s="238" t="s">
        <v>156</v>
      </c>
      <c r="AU130" s="238" t="s">
        <v>88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86</v>
      </c>
      <c r="BK130" s="239">
        <f>ROUND(I130*H130,2)</f>
        <v>0</v>
      </c>
      <c r="BL130" s="18" t="s">
        <v>161</v>
      </c>
      <c r="BM130" s="238" t="s">
        <v>168</v>
      </c>
    </row>
    <row r="131" s="13" customFormat="1">
      <c r="A131" s="13"/>
      <c r="B131" s="240"/>
      <c r="C131" s="241"/>
      <c r="D131" s="242" t="s">
        <v>163</v>
      </c>
      <c r="E131" s="243" t="s">
        <v>1</v>
      </c>
      <c r="F131" s="244" t="s">
        <v>169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163</v>
      </c>
      <c r="AU131" s="250" t="s">
        <v>88</v>
      </c>
      <c r="AV131" s="13" t="s">
        <v>86</v>
      </c>
      <c r="AW131" s="13" t="s">
        <v>33</v>
      </c>
      <c r="AX131" s="13" t="s">
        <v>78</v>
      </c>
      <c r="AY131" s="250" t="s">
        <v>150</v>
      </c>
    </row>
    <row r="132" s="13" customFormat="1">
      <c r="A132" s="13"/>
      <c r="B132" s="240"/>
      <c r="C132" s="241"/>
      <c r="D132" s="242" t="s">
        <v>163</v>
      </c>
      <c r="E132" s="243" t="s">
        <v>1</v>
      </c>
      <c r="F132" s="244" t="s">
        <v>170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163</v>
      </c>
      <c r="AU132" s="250" t="s">
        <v>88</v>
      </c>
      <c r="AV132" s="13" t="s">
        <v>86</v>
      </c>
      <c r="AW132" s="13" t="s">
        <v>33</v>
      </c>
      <c r="AX132" s="13" t="s">
        <v>78</v>
      </c>
      <c r="AY132" s="250" t="s">
        <v>150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165</v>
      </c>
      <c r="G133" s="252"/>
      <c r="H133" s="255">
        <v>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86</v>
      </c>
      <c r="AY133" s="261" t="s">
        <v>150</v>
      </c>
    </row>
    <row r="134" s="2" customFormat="1" ht="16.5" customHeight="1">
      <c r="A134" s="39"/>
      <c r="B134" s="40"/>
      <c r="C134" s="227" t="s">
        <v>171</v>
      </c>
      <c r="D134" s="227" t="s">
        <v>156</v>
      </c>
      <c r="E134" s="228" t="s">
        <v>172</v>
      </c>
      <c r="F134" s="229" t="s">
        <v>173</v>
      </c>
      <c r="G134" s="230" t="s">
        <v>159</v>
      </c>
      <c r="H134" s="231">
        <v>1</v>
      </c>
      <c r="I134" s="232"/>
      <c r="J134" s="233">
        <f>ROUND(I134*H134,2)</f>
        <v>0</v>
      </c>
      <c r="K134" s="229" t="s">
        <v>160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161</v>
      </c>
      <c r="AT134" s="238" t="s">
        <v>156</v>
      </c>
      <c r="AU134" s="238" t="s">
        <v>88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86</v>
      </c>
      <c r="BK134" s="239">
        <f>ROUND(I134*H134,2)</f>
        <v>0</v>
      </c>
      <c r="BL134" s="18" t="s">
        <v>161</v>
      </c>
      <c r="BM134" s="238" t="s">
        <v>174</v>
      </c>
    </row>
    <row r="135" s="13" customFormat="1">
      <c r="A135" s="13"/>
      <c r="B135" s="240"/>
      <c r="C135" s="241"/>
      <c r="D135" s="242" t="s">
        <v>163</v>
      </c>
      <c r="E135" s="243" t="s">
        <v>1</v>
      </c>
      <c r="F135" s="244" t="s">
        <v>175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163</v>
      </c>
      <c r="AU135" s="250" t="s">
        <v>88</v>
      </c>
      <c r="AV135" s="13" t="s">
        <v>86</v>
      </c>
      <c r="AW135" s="13" t="s">
        <v>33</v>
      </c>
      <c r="AX135" s="13" t="s">
        <v>78</v>
      </c>
      <c r="AY135" s="250" t="s">
        <v>150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176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177</v>
      </c>
      <c r="G137" s="252"/>
      <c r="H137" s="255">
        <v>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16.5" customHeight="1">
      <c r="A138" s="39"/>
      <c r="B138" s="40"/>
      <c r="C138" s="227" t="s">
        <v>149</v>
      </c>
      <c r="D138" s="227" t="s">
        <v>156</v>
      </c>
      <c r="E138" s="228" t="s">
        <v>178</v>
      </c>
      <c r="F138" s="229" t="s">
        <v>179</v>
      </c>
      <c r="G138" s="230" t="s">
        <v>159</v>
      </c>
      <c r="H138" s="231">
        <v>1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161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161</v>
      </c>
      <c r="BM138" s="238" t="s">
        <v>180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181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3" customFormat="1">
      <c r="A140" s="13"/>
      <c r="B140" s="240"/>
      <c r="C140" s="241"/>
      <c r="D140" s="242" t="s">
        <v>163</v>
      </c>
      <c r="E140" s="243" t="s">
        <v>1</v>
      </c>
      <c r="F140" s="244" t="s">
        <v>182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163</v>
      </c>
      <c r="AU140" s="250" t="s">
        <v>88</v>
      </c>
      <c r="AV140" s="13" t="s">
        <v>86</v>
      </c>
      <c r="AW140" s="13" t="s">
        <v>33</v>
      </c>
      <c r="AX140" s="13" t="s">
        <v>78</v>
      </c>
      <c r="AY140" s="250" t="s">
        <v>150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183</v>
      </c>
      <c r="G141" s="252"/>
      <c r="H141" s="255">
        <v>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16.5" customHeight="1">
      <c r="A142" s="39"/>
      <c r="B142" s="40"/>
      <c r="C142" s="227" t="s">
        <v>153</v>
      </c>
      <c r="D142" s="227" t="s">
        <v>156</v>
      </c>
      <c r="E142" s="228" t="s">
        <v>184</v>
      </c>
      <c r="F142" s="229" t="s">
        <v>179</v>
      </c>
      <c r="G142" s="230" t="s">
        <v>159</v>
      </c>
      <c r="H142" s="231">
        <v>1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161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161</v>
      </c>
      <c r="BM142" s="238" t="s">
        <v>185</v>
      </c>
    </row>
    <row r="143" s="13" customFormat="1">
      <c r="A143" s="13"/>
      <c r="B143" s="240"/>
      <c r="C143" s="241"/>
      <c r="D143" s="242" t="s">
        <v>163</v>
      </c>
      <c r="E143" s="243" t="s">
        <v>1</v>
      </c>
      <c r="F143" s="244" t="s">
        <v>186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163</v>
      </c>
      <c r="AU143" s="250" t="s">
        <v>88</v>
      </c>
      <c r="AV143" s="13" t="s">
        <v>86</v>
      </c>
      <c r="AW143" s="13" t="s">
        <v>33</v>
      </c>
      <c r="AX143" s="13" t="s">
        <v>78</v>
      </c>
      <c r="AY143" s="250" t="s">
        <v>150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187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165</v>
      </c>
      <c r="G145" s="252"/>
      <c r="H145" s="255">
        <v>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16.5" customHeight="1">
      <c r="A146" s="39"/>
      <c r="B146" s="40"/>
      <c r="C146" s="227" t="s">
        <v>188</v>
      </c>
      <c r="D146" s="227" t="s">
        <v>156</v>
      </c>
      <c r="E146" s="228" t="s">
        <v>189</v>
      </c>
      <c r="F146" s="229" t="s">
        <v>190</v>
      </c>
      <c r="G146" s="230" t="s">
        <v>159</v>
      </c>
      <c r="H146" s="231">
        <v>1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161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161</v>
      </c>
      <c r="BM146" s="238" t="s">
        <v>191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192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165</v>
      </c>
      <c r="G148" s="252"/>
      <c r="H148" s="255">
        <v>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86</v>
      </c>
      <c r="AY148" s="261" t="s">
        <v>150</v>
      </c>
    </row>
    <row r="149" s="2" customFormat="1" ht="16.5" customHeight="1">
      <c r="A149" s="39"/>
      <c r="B149" s="40"/>
      <c r="C149" s="227" t="s">
        <v>193</v>
      </c>
      <c r="D149" s="227" t="s">
        <v>156</v>
      </c>
      <c r="E149" s="228" t="s">
        <v>194</v>
      </c>
      <c r="F149" s="229" t="s">
        <v>190</v>
      </c>
      <c r="G149" s="230" t="s">
        <v>159</v>
      </c>
      <c r="H149" s="231">
        <v>1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161</v>
      </c>
      <c r="AT149" s="238" t="s">
        <v>156</v>
      </c>
      <c r="AU149" s="238" t="s">
        <v>88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86</v>
      </c>
      <c r="BK149" s="239">
        <f>ROUND(I149*H149,2)</f>
        <v>0</v>
      </c>
      <c r="BL149" s="18" t="s">
        <v>161</v>
      </c>
      <c r="BM149" s="238" t="s">
        <v>195</v>
      </c>
    </row>
    <row r="150" s="13" customFormat="1">
      <c r="A150" s="13"/>
      <c r="B150" s="240"/>
      <c r="C150" s="241"/>
      <c r="D150" s="242" t="s">
        <v>163</v>
      </c>
      <c r="E150" s="243" t="s">
        <v>1</v>
      </c>
      <c r="F150" s="244" t="s">
        <v>186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163</v>
      </c>
      <c r="AU150" s="250" t="s">
        <v>88</v>
      </c>
      <c r="AV150" s="13" t="s">
        <v>86</v>
      </c>
      <c r="AW150" s="13" t="s">
        <v>33</v>
      </c>
      <c r="AX150" s="13" t="s">
        <v>78</v>
      </c>
      <c r="AY150" s="250" t="s">
        <v>150</v>
      </c>
    </row>
    <row r="151" s="13" customFormat="1">
      <c r="A151" s="13"/>
      <c r="B151" s="240"/>
      <c r="C151" s="241"/>
      <c r="D151" s="242" t="s">
        <v>163</v>
      </c>
      <c r="E151" s="243" t="s">
        <v>1</v>
      </c>
      <c r="F151" s="244" t="s">
        <v>196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163</v>
      </c>
      <c r="AU151" s="250" t="s">
        <v>88</v>
      </c>
      <c r="AV151" s="13" t="s">
        <v>86</v>
      </c>
      <c r="AW151" s="13" t="s">
        <v>33</v>
      </c>
      <c r="AX151" s="13" t="s">
        <v>78</v>
      </c>
      <c r="AY151" s="250" t="s">
        <v>150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165</v>
      </c>
      <c r="G152" s="252"/>
      <c r="H152" s="255">
        <v>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16.5" customHeight="1">
      <c r="A153" s="39"/>
      <c r="B153" s="40"/>
      <c r="C153" s="227" t="s">
        <v>197</v>
      </c>
      <c r="D153" s="227" t="s">
        <v>156</v>
      </c>
      <c r="E153" s="228" t="s">
        <v>198</v>
      </c>
      <c r="F153" s="229" t="s">
        <v>190</v>
      </c>
      <c r="G153" s="230" t="s">
        <v>159</v>
      </c>
      <c r="H153" s="231">
        <v>1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161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161</v>
      </c>
      <c r="BM153" s="238" t="s">
        <v>199</v>
      </c>
    </row>
    <row r="154" s="13" customFormat="1">
      <c r="A154" s="13"/>
      <c r="B154" s="240"/>
      <c r="C154" s="241"/>
      <c r="D154" s="242" t="s">
        <v>163</v>
      </c>
      <c r="E154" s="243" t="s">
        <v>1</v>
      </c>
      <c r="F154" s="244" t="s">
        <v>186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163</v>
      </c>
      <c r="AU154" s="250" t="s">
        <v>88</v>
      </c>
      <c r="AV154" s="13" t="s">
        <v>86</v>
      </c>
      <c r="AW154" s="13" t="s">
        <v>33</v>
      </c>
      <c r="AX154" s="13" t="s">
        <v>78</v>
      </c>
      <c r="AY154" s="250" t="s">
        <v>150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200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165</v>
      </c>
      <c r="G156" s="252"/>
      <c r="H156" s="255">
        <v>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12" customFormat="1" ht="22.8" customHeight="1">
      <c r="A157" s="12"/>
      <c r="B157" s="211"/>
      <c r="C157" s="212"/>
      <c r="D157" s="213" t="s">
        <v>77</v>
      </c>
      <c r="E157" s="225" t="s">
        <v>201</v>
      </c>
      <c r="F157" s="225" t="s">
        <v>202</v>
      </c>
      <c r="G157" s="212"/>
      <c r="H157" s="212"/>
      <c r="I157" s="215"/>
      <c r="J157" s="226">
        <f>BK157</f>
        <v>0</v>
      </c>
      <c r="K157" s="212"/>
      <c r="L157" s="217"/>
      <c r="M157" s="218"/>
      <c r="N157" s="219"/>
      <c r="O157" s="219"/>
      <c r="P157" s="220">
        <f>SUM(P158:P167)</f>
        <v>0</v>
      </c>
      <c r="Q157" s="219"/>
      <c r="R157" s="220">
        <f>SUM(R158:R167)</f>
        <v>0</v>
      </c>
      <c r="S157" s="219"/>
      <c r="T157" s="221">
        <f>SUM(T158:T167)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153</v>
      </c>
      <c r="AT157" s="223" t="s">
        <v>77</v>
      </c>
      <c r="AU157" s="223" t="s">
        <v>86</v>
      </c>
      <c r="AY157" s="222" t="s">
        <v>150</v>
      </c>
      <c r="BK157" s="224">
        <f>SUM(BK158:BK167)</f>
        <v>0</v>
      </c>
    </row>
    <row r="158" s="2" customFormat="1" ht="16.5" customHeight="1">
      <c r="A158" s="39"/>
      <c r="B158" s="40"/>
      <c r="C158" s="227" t="s">
        <v>203</v>
      </c>
      <c r="D158" s="227" t="s">
        <v>156</v>
      </c>
      <c r="E158" s="228" t="s">
        <v>204</v>
      </c>
      <c r="F158" s="229" t="s">
        <v>205</v>
      </c>
      <c r="G158" s="230" t="s">
        <v>159</v>
      </c>
      <c r="H158" s="231">
        <v>1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161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161</v>
      </c>
      <c r="BM158" s="238" t="s">
        <v>206</v>
      </c>
    </row>
    <row r="159" s="13" customFormat="1">
      <c r="A159" s="13"/>
      <c r="B159" s="240"/>
      <c r="C159" s="241"/>
      <c r="D159" s="242" t="s">
        <v>163</v>
      </c>
      <c r="E159" s="243" t="s">
        <v>1</v>
      </c>
      <c r="F159" s="244" t="s">
        <v>207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163</v>
      </c>
      <c r="AU159" s="250" t="s">
        <v>88</v>
      </c>
      <c r="AV159" s="13" t="s">
        <v>86</v>
      </c>
      <c r="AW159" s="13" t="s">
        <v>33</v>
      </c>
      <c r="AX159" s="13" t="s">
        <v>78</v>
      </c>
      <c r="AY159" s="250" t="s">
        <v>150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208</v>
      </c>
      <c r="G160" s="252"/>
      <c r="H160" s="255">
        <v>1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86</v>
      </c>
      <c r="AY160" s="261" t="s">
        <v>150</v>
      </c>
    </row>
    <row r="161" s="2" customFormat="1" ht="16.5" customHeight="1">
      <c r="A161" s="39"/>
      <c r="B161" s="40"/>
      <c r="C161" s="227" t="s">
        <v>209</v>
      </c>
      <c r="D161" s="227" t="s">
        <v>156</v>
      </c>
      <c r="E161" s="228" t="s">
        <v>210</v>
      </c>
      <c r="F161" s="229" t="s">
        <v>211</v>
      </c>
      <c r="G161" s="230" t="s">
        <v>159</v>
      </c>
      <c r="H161" s="231">
        <v>1</v>
      </c>
      <c r="I161" s="232"/>
      <c r="J161" s="233">
        <f>ROUND(I161*H161,2)</f>
        <v>0</v>
      </c>
      <c r="K161" s="229" t="s">
        <v>160</v>
      </c>
      <c r="L161" s="45"/>
      <c r="M161" s="234" t="s">
        <v>1</v>
      </c>
      <c r="N161" s="235" t="s">
        <v>43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161</v>
      </c>
      <c r="AT161" s="238" t="s">
        <v>156</v>
      </c>
      <c r="AU161" s="238" t="s">
        <v>88</v>
      </c>
      <c r="AY161" s="18" t="s">
        <v>150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86</v>
      </c>
      <c r="BK161" s="239">
        <f>ROUND(I161*H161,2)</f>
        <v>0</v>
      </c>
      <c r="BL161" s="18" t="s">
        <v>161</v>
      </c>
      <c r="BM161" s="238" t="s">
        <v>212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213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208</v>
      </c>
      <c r="G163" s="252"/>
      <c r="H163" s="255">
        <v>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86</v>
      </c>
      <c r="AY163" s="261" t="s">
        <v>150</v>
      </c>
    </row>
    <row r="164" s="2" customFormat="1" ht="16.5" customHeight="1">
      <c r="A164" s="39"/>
      <c r="B164" s="40"/>
      <c r="C164" s="227" t="s">
        <v>214</v>
      </c>
      <c r="D164" s="227" t="s">
        <v>156</v>
      </c>
      <c r="E164" s="228" t="s">
        <v>215</v>
      </c>
      <c r="F164" s="229" t="s">
        <v>216</v>
      </c>
      <c r="G164" s="230" t="s">
        <v>159</v>
      </c>
      <c r="H164" s="231">
        <v>1</v>
      </c>
      <c r="I164" s="232"/>
      <c r="J164" s="233">
        <f>ROUND(I164*H164,2)</f>
        <v>0</v>
      </c>
      <c r="K164" s="229" t="s">
        <v>160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161</v>
      </c>
      <c r="AT164" s="238" t="s">
        <v>156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161</v>
      </c>
      <c r="BM164" s="238" t="s">
        <v>217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218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219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208</v>
      </c>
      <c r="G167" s="252"/>
      <c r="H167" s="255">
        <v>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86</v>
      </c>
      <c r="AY167" s="261" t="s">
        <v>150</v>
      </c>
    </row>
    <row r="168" s="12" customFormat="1" ht="22.8" customHeight="1">
      <c r="A168" s="12"/>
      <c r="B168" s="211"/>
      <c r="C168" s="212"/>
      <c r="D168" s="213" t="s">
        <v>77</v>
      </c>
      <c r="E168" s="225" t="s">
        <v>220</v>
      </c>
      <c r="F168" s="225" t="s">
        <v>221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SUM(P169:P183)</f>
        <v>0</v>
      </c>
      <c r="Q168" s="219"/>
      <c r="R168" s="220">
        <f>SUM(R169:R183)</f>
        <v>0</v>
      </c>
      <c r="S168" s="219"/>
      <c r="T168" s="221">
        <f>SUM(T169:T183)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153</v>
      </c>
      <c r="AT168" s="223" t="s">
        <v>77</v>
      </c>
      <c r="AU168" s="223" t="s">
        <v>86</v>
      </c>
      <c r="AY168" s="222" t="s">
        <v>150</v>
      </c>
      <c r="BK168" s="224">
        <f>SUM(BK169:BK183)</f>
        <v>0</v>
      </c>
    </row>
    <row r="169" s="2" customFormat="1" ht="16.5" customHeight="1">
      <c r="A169" s="39"/>
      <c r="B169" s="40"/>
      <c r="C169" s="227" t="s">
        <v>222</v>
      </c>
      <c r="D169" s="227" t="s">
        <v>156</v>
      </c>
      <c r="E169" s="228" t="s">
        <v>223</v>
      </c>
      <c r="F169" s="229" t="s">
        <v>224</v>
      </c>
      <c r="G169" s="230" t="s">
        <v>159</v>
      </c>
      <c r="H169" s="231">
        <v>1</v>
      </c>
      <c r="I169" s="232"/>
      <c r="J169" s="233">
        <f>ROUND(I169*H169,2)</f>
        <v>0</v>
      </c>
      <c r="K169" s="229" t="s">
        <v>160</v>
      </c>
      <c r="L169" s="45"/>
      <c r="M169" s="234" t="s">
        <v>1</v>
      </c>
      <c r="N169" s="235" t="s">
        <v>43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161</v>
      </c>
      <c r="AT169" s="238" t="s">
        <v>156</v>
      </c>
      <c r="AU169" s="238" t="s">
        <v>88</v>
      </c>
      <c r="AY169" s="18" t="s">
        <v>150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86</v>
      </c>
      <c r="BK169" s="239">
        <f>ROUND(I169*H169,2)</f>
        <v>0</v>
      </c>
      <c r="BL169" s="18" t="s">
        <v>161</v>
      </c>
      <c r="BM169" s="238" t="s">
        <v>225</v>
      </c>
    </row>
    <row r="170" s="13" customFormat="1">
      <c r="A170" s="13"/>
      <c r="B170" s="240"/>
      <c r="C170" s="241"/>
      <c r="D170" s="242" t="s">
        <v>163</v>
      </c>
      <c r="E170" s="243" t="s">
        <v>1</v>
      </c>
      <c r="F170" s="244" t="s">
        <v>226</v>
      </c>
      <c r="G170" s="241"/>
      <c r="H170" s="243" t="s">
        <v>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163</v>
      </c>
      <c r="AU170" s="250" t="s">
        <v>88</v>
      </c>
      <c r="AV170" s="13" t="s">
        <v>86</v>
      </c>
      <c r="AW170" s="13" t="s">
        <v>33</v>
      </c>
      <c r="AX170" s="13" t="s">
        <v>78</v>
      </c>
      <c r="AY170" s="250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227</v>
      </c>
      <c r="G171" s="252"/>
      <c r="H171" s="255">
        <v>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86</v>
      </c>
      <c r="AY171" s="261" t="s">
        <v>150</v>
      </c>
    </row>
    <row r="172" s="13" customFormat="1">
      <c r="A172" s="13"/>
      <c r="B172" s="240"/>
      <c r="C172" s="241"/>
      <c r="D172" s="242" t="s">
        <v>163</v>
      </c>
      <c r="E172" s="243" t="s">
        <v>1</v>
      </c>
      <c r="F172" s="244" t="s">
        <v>228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163</v>
      </c>
      <c r="AU172" s="250" t="s">
        <v>88</v>
      </c>
      <c r="AV172" s="13" t="s">
        <v>86</v>
      </c>
      <c r="AW172" s="13" t="s">
        <v>33</v>
      </c>
      <c r="AX172" s="13" t="s">
        <v>78</v>
      </c>
      <c r="AY172" s="250" t="s">
        <v>150</v>
      </c>
    </row>
    <row r="173" s="2" customFormat="1" ht="16.5" customHeight="1">
      <c r="A173" s="39"/>
      <c r="B173" s="40"/>
      <c r="C173" s="227" t="s">
        <v>229</v>
      </c>
      <c r="D173" s="227" t="s">
        <v>156</v>
      </c>
      <c r="E173" s="228" t="s">
        <v>230</v>
      </c>
      <c r="F173" s="229" t="s">
        <v>231</v>
      </c>
      <c r="G173" s="230" t="s">
        <v>232</v>
      </c>
      <c r="H173" s="231">
        <v>15000</v>
      </c>
      <c r="I173" s="232"/>
      <c r="J173" s="233">
        <f>ROUND(I173*H173,2)</f>
        <v>0</v>
      </c>
      <c r="K173" s="229" t="s">
        <v>160</v>
      </c>
      <c r="L173" s="45"/>
      <c r="M173" s="234" t="s">
        <v>1</v>
      </c>
      <c r="N173" s="235" t="s">
        <v>43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161</v>
      </c>
      <c r="AT173" s="238" t="s">
        <v>156</v>
      </c>
      <c r="AU173" s="238" t="s">
        <v>88</v>
      </c>
      <c r="AY173" s="18" t="s">
        <v>150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86</v>
      </c>
      <c r="BK173" s="239">
        <f>ROUND(I173*H173,2)</f>
        <v>0</v>
      </c>
      <c r="BL173" s="18" t="s">
        <v>161</v>
      </c>
      <c r="BM173" s="238" t="s">
        <v>233</v>
      </c>
    </row>
    <row r="174" s="13" customFormat="1">
      <c r="A174" s="13"/>
      <c r="B174" s="240"/>
      <c r="C174" s="241"/>
      <c r="D174" s="242" t="s">
        <v>163</v>
      </c>
      <c r="E174" s="243" t="s">
        <v>1</v>
      </c>
      <c r="F174" s="244" t="s">
        <v>226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163</v>
      </c>
      <c r="AU174" s="250" t="s">
        <v>88</v>
      </c>
      <c r="AV174" s="13" t="s">
        <v>86</v>
      </c>
      <c r="AW174" s="13" t="s">
        <v>33</v>
      </c>
      <c r="AX174" s="13" t="s">
        <v>78</v>
      </c>
      <c r="AY174" s="250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234</v>
      </c>
      <c r="G175" s="252"/>
      <c r="H175" s="255">
        <v>15000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13" customFormat="1">
      <c r="A176" s="13"/>
      <c r="B176" s="240"/>
      <c r="C176" s="241"/>
      <c r="D176" s="242" t="s">
        <v>163</v>
      </c>
      <c r="E176" s="243" t="s">
        <v>1</v>
      </c>
      <c r="F176" s="244" t="s">
        <v>235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163</v>
      </c>
      <c r="AU176" s="250" t="s">
        <v>88</v>
      </c>
      <c r="AV176" s="13" t="s">
        <v>86</v>
      </c>
      <c r="AW176" s="13" t="s">
        <v>33</v>
      </c>
      <c r="AX176" s="13" t="s">
        <v>78</v>
      </c>
      <c r="AY176" s="250" t="s">
        <v>150</v>
      </c>
    </row>
    <row r="177" s="2" customFormat="1" ht="16.5" customHeight="1">
      <c r="A177" s="39"/>
      <c r="B177" s="40"/>
      <c r="C177" s="227" t="s">
        <v>236</v>
      </c>
      <c r="D177" s="227" t="s">
        <v>156</v>
      </c>
      <c r="E177" s="228" t="s">
        <v>237</v>
      </c>
      <c r="F177" s="229" t="s">
        <v>238</v>
      </c>
      <c r="G177" s="230" t="s">
        <v>159</v>
      </c>
      <c r="H177" s="231">
        <v>1</v>
      </c>
      <c r="I177" s="232"/>
      <c r="J177" s="233">
        <f>ROUND(I177*H177,2)</f>
        <v>0</v>
      </c>
      <c r="K177" s="229" t="s">
        <v>160</v>
      </c>
      <c r="L177" s="45"/>
      <c r="M177" s="234" t="s">
        <v>1</v>
      </c>
      <c r="N177" s="235" t="s">
        <v>43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161</v>
      </c>
      <c r="AT177" s="238" t="s">
        <v>156</v>
      </c>
      <c r="AU177" s="238" t="s">
        <v>88</v>
      </c>
      <c r="AY177" s="18" t="s">
        <v>150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86</v>
      </c>
      <c r="BK177" s="239">
        <f>ROUND(I177*H177,2)</f>
        <v>0</v>
      </c>
      <c r="BL177" s="18" t="s">
        <v>161</v>
      </c>
      <c r="BM177" s="238" t="s">
        <v>239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240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241</v>
      </c>
      <c r="G179" s="252"/>
      <c r="H179" s="255">
        <v>1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86</v>
      </c>
      <c r="AY179" s="261" t="s">
        <v>150</v>
      </c>
    </row>
    <row r="180" s="2" customFormat="1" ht="16.5" customHeight="1">
      <c r="A180" s="39"/>
      <c r="B180" s="40"/>
      <c r="C180" s="227" t="s">
        <v>8</v>
      </c>
      <c r="D180" s="227" t="s">
        <v>156</v>
      </c>
      <c r="E180" s="228" t="s">
        <v>242</v>
      </c>
      <c r="F180" s="229" t="s">
        <v>243</v>
      </c>
      <c r="G180" s="230" t="s">
        <v>232</v>
      </c>
      <c r="H180" s="231">
        <v>15000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161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161</v>
      </c>
      <c r="BM180" s="238" t="s">
        <v>244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240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88</v>
      </c>
      <c r="AV181" s="13" t="s">
        <v>86</v>
      </c>
      <c r="AW181" s="13" t="s">
        <v>33</v>
      </c>
      <c r="AX181" s="13" t="s">
        <v>78</v>
      </c>
      <c r="AY181" s="250" t="s">
        <v>150</v>
      </c>
    </row>
    <row r="182" s="14" customFormat="1">
      <c r="A182" s="14"/>
      <c r="B182" s="251"/>
      <c r="C182" s="252"/>
      <c r="D182" s="242" t="s">
        <v>163</v>
      </c>
      <c r="E182" s="253" t="s">
        <v>1</v>
      </c>
      <c r="F182" s="254" t="s">
        <v>245</v>
      </c>
      <c r="G182" s="252"/>
      <c r="H182" s="255">
        <v>15000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163</v>
      </c>
      <c r="AU182" s="261" t="s">
        <v>88</v>
      </c>
      <c r="AV182" s="14" t="s">
        <v>88</v>
      </c>
      <c r="AW182" s="14" t="s">
        <v>33</v>
      </c>
      <c r="AX182" s="14" t="s">
        <v>86</v>
      </c>
      <c r="AY182" s="261" t="s">
        <v>150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235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12" customFormat="1" ht="22.8" customHeight="1">
      <c r="A184" s="12"/>
      <c r="B184" s="211"/>
      <c r="C184" s="212"/>
      <c r="D184" s="213" t="s">
        <v>77</v>
      </c>
      <c r="E184" s="225" t="s">
        <v>246</v>
      </c>
      <c r="F184" s="225" t="s">
        <v>247</v>
      </c>
      <c r="G184" s="212"/>
      <c r="H184" s="212"/>
      <c r="I184" s="215"/>
      <c r="J184" s="226">
        <f>BK184</f>
        <v>0</v>
      </c>
      <c r="K184" s="212"/>
      <c r="L184" s="217"/>
      <c r="M184" s="218"/>
      <c r="N184" s="219"/>
      <c r="O184" s="219"/>
      <c r="P184" s="220">
        <f>SUM(P185:P186)</f>
        <v>0</v>
      </c>
      <c r="Q184" s="219"/>
      <c r="R184" s="220">
        <f>SUM(R185:R186)</f>
        <v>0</v>
      </c>
      <c r="S184" s="219"/>
      <c r="T184" s="221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153</v>
      </c>
      <c r="AT184" s="223" t="s">
        <v>77</v>
      </c>
      <c r="AU184" s="223" t="s">
        <v>86</v>
      </c>
      <c r="AY184" s="222" t="s">
        <v>150</v>
      </c>
      <c r="BK184" s="224">
        <f>SUM(BK185:BK186)</f>
        <v>0</v>
      </c>
    </row>
    <row r="185" s="2" customFormat="1" ht="16.5" customHeight="1">
      <c r="A185" s="39"/>
      <c r="B185" s="40"/>
      <c r="C185" s="227" t="s">
        <v>248</v>
      </c>
      <c r="D185" s="227" t="s">
        <v>156</v>
      </c>
      <c r="E185" s="228" t="s">
        <v>249</v>
      </c>
      <c r="F185" s="229" t="s">
        <v>250</v>
      </c>
      <c r="G185" s="230" t="s">
        <v>159</v>
      </c>
      <c r="H185" s="231">
        <v>1</v>
      </c>
      <c r="I185" s="232"/>
      <c r="J185" s="233">
        <f>ROUND(I185*H185,2)</f>
        <v>0</v>
      </c>
      <c r="K185" s="229" t="s">
        <v>160</v>
      </c>
      <c r="L185" s="45"/>
      <c r="M185" s="234" t="s">
        <v>1</v>
      </c>
      <c r="N185" s="235" t="s">
        <v>43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161</v>
      </c>
      <c r="AT185" s="238" t="s">
        <v>156</v>
      </c>
      <c r="AU185" s="238" t="s">
        <v>88</v>
      </c>
      <c r="AY185" s="18" t="s">
        <v>150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86</v>
      </c>
      <c r="BK185" s="239">
        <f>ROUND(I185*H185,2)</f>
        <v>0</v>
      </c>
      <c r="BL185" s="18" t="s">
        <v>161</v>
      </c>
      <c r="BM185" s="238" t="s">
        <v>251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252</v>
      </c>
      <c r="G186" s="252"/>
      <c r="H186" s="255">
        <v>1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86</v>
      </c>
      <c r="AY186" s="261" t="s">
        <v>150</v>
      </c>
    </row>
    <row r="187" s="12" customFormat="1" ht="22.8" customHeight="1">
      <c r="A187" s="12"/>
      <c r="B187" s="211"/>
      <c r="C187" s="212"/>
      <c r="D187" s="213" t="s">
        <v>77</v>
      </c>
      <c r="E187" s="225" t="s">
        <v>253</v>
      </c>
      <c r="F187" s="225" t="s">
        <v>254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SUM(P188:P189)</f>
        <v>0</v>
      </c>
      <c r="Q187" s="219"/>
      <c r="R187" s="220">
        <f>SUM(R188:R189)</f>
        <v>0</v>
      </c>
      <c r="S187" s="219"/>
      <c r="T187" s="221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153</v>
      </c>
      <c r="AT187" s="223" t="s">
        <v>77</v>
      </c>
      <c r="AU187" s="223" t="s">
        <v>86</v>
      </c>
      <c r="AY187" s="222" t="s">
        <v>150</v>
      </c>
      <c r="BK187" s="224">
        <f>SUM(BK188:BK189)</f>
        <v>0</v>
      </c>
    </row>
    <row r="188" s="2" customFormat="1" ht="16.5" customHeight="1">
      <c r="A188" s="39"/>
      <c r="B188" s="40"/>
      <c r="C188" s="227" t="s">
        <v>255</v>
      </c>
      <c r="D188" s="227" t="s">
        <v>156</v>
      </c>
      <c r="E188" s="228" t="s">
        <v>256</v>
      </c>
      <c r="F188" s="229" t="s">
        <v>257</v>
      </c>
      <c r="G188" s="230" t="s">
        <v>159</v>
      </c>
      <c r="H188" s="231">
        <v>1</v>
      </c>
      <c r="I188" s="232"/>
      <c r="J188" s="233">
        <f>ROUND(I188*H188,2)</f>
        <v>0</v>
      </c>
      <c r="K188" s="229" t="s">
        <v>160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161</v>
      </c>
      <c r="AT188" s="238" t="s">
        <v>156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161</v>
      </c>
      <c r="BM188" s="238" t="s">
        <v>258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208</v>
      </c>
      <c r="G189" s="252"/>
      <c r="H189" s="255">
        <v>1</v>
      </c>
      <c r="I189" s="256"/>
      <c r="J189" s="252"/>
      <c r="K189" s="252"/>
      <c r="L189" s="257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86</v>
      </c>
      <c r="AY189" s="261" t="s">
        <v>150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CUAxuRRo0lG5uJLYfjoYOWcYvk9PpsmKycSIBWTsBKicezBIanoPGsaaWJCusmA+JjBKCXYDHZAyNmReRZne+g==" hashValue="3BmphtYl5OomFIGg6ftWln/t9IwdG77vVCy0VUTaQx+omWoqgCZhLqCSCvjs2NGga/TuKQW/hjedJUwvubIPjw==" algorithmName="SHA-512" password="CC35"/>
  <autoFilter ref="C122:K18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92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ROUND((SUM(BE129:BE654)),  2)</f>
        <v>0</v>
      </c>
      <c r="G33" s="39"/>
      <c r="H33" s="39"/>
      <c r="I33" s="165">
        <v>0.20999999999999999</v>
      </c>
      <c r="J33" s="164">
        <f>ROUND(((SUM(BE129:BE654))*I33),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ROUND((SUM(BF129:BF654)),  2)</f>
        <v>0</v>
      </c>
      <c r="G34" s="39"/>
      <c r="H34" s="39"/>
      <c r="I34" s="165">
        <v>0.14999999999999999</v>
      </c>
      <c r="J34" s="164">
        <f>ROUND(((SUM(BF129:BF654))*I34),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ROUND((SUM(BG129:BG654)),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ROUND((SUM(BH129:BH654)),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ROUND((SUM(BI129:BI654)),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Místní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J130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J131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262</v>
      </c>
      <c r="E99" s="197"/>
      <c r="F99" s="197"/>
      <c r="G99" s="197"/>
      <c r="H99" s="197"/>
      <c r="I99" s="197"/>
      <c r="J99" s="198">
        <f>J330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J345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J348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J363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266</v>
      </c>
      <c r="E103" s="197"/>
      <c r="F103" s="197"/>
      <c r="G103" s="197"/>
      <c r="H103" s="197"/>
      <c r="I103" s="197"/>
      <c r="J103" s="198">
        <f>J441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267</v>
      </c>
      <c r="E104" s="197"/>
      <c r="F104" s="197"/>
      <c r="G104" s="197"/>
      <c r="H104" s="197"/>
      <c r="I104" s="197"/>
      <c r="J104" s="198">
        <f>J444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268</v>
      </c>
      <c r="E105" s="197"/>
      <c r="F105" s="197"/>
      <c r="G105" s="197"/>
      <c r="H105" s="197"/>
      <c r="I105" s="197"/>
      <c r="J105" s="198">
        <f>J497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269</v>
      </c>
      <c r="E106" s="197"/>
      <c r="F106" s="197"/>
      <c r="G106" s="197"/>
      <c r="H106" s="197"/>
      <c r="I106" s="197"/>
      <c r="J106" s="198">
        <f>J557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270</v>
      </c>
      <c r="E107" s="197"/>
      <c r="F107" s="197"/>
      <c r="G107" s="197"/>
      <c r="H107" s="197"/>
      <c r="I107" s="197"/>
      <c r="J107" s="198">
        <f>J634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271</v>
      </c>
      <c r="E108" s="192"/>
      <c r="F108" s="192"/>
      <c r="G108" s="192"/>
      <c r="H108" s="192"/>
      <c r="I108" s="192"/>
      <c r="J108" s="193">
        <f>J650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272</v>
      </c>
      <c r="E109" s="197"/>
      <c r="F109" s="197"/>
      <c r="G109" s="197"/>
      <c r="H109" s="197"/>
      <c r="I109" s="197"/>
      <c r="J109" s="198">
        <f>J651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Stavební úpravy MK ul. Sídliště v úseku od silnice III/15512 po REPROGEN v Třeboni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101 - Místní komunikace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Třeboň</v>
      </c>
      <c r="G123" s="41"/>
      <c r="H123" s="41"/>
      <c r="I123" s="33" t="s">
        <v>22</v>
      </c>
      <c r="J123" s="80" t="str">
        <f>IF(J12="","",J12)</f>
        <v>11. 9. 2025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Třeboň</v>
      </c>
      <c r="G125" s="41"/>
      <c r="H125" s="41"/>
      <c r="I125" s="33" t="s">
        <v>30</v>
      </c>
      <c r="J125" s="37" t="str">
        <f>E21</f>
        <v>WAY project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135</v>
      </c>
      <c r="D128" s="203" t="s">
        <v>63</v>
      </c>
      <c r="E128" s="203" t="s">
        <v>59</v>
      </c>
      <c r="F128" s="203" t="s">
        <v>60</v>
      </c>
      <c r="G128" s="203" t="s">
        <v>136</v>
      </c>
      <c r="H128" s="203" t="s">
        <v>137</v>
      </c>
      <c r="I128" s="203" t="s">
        <v>138</v>
      </c>
      <c r="J128" s="203" t="s">
        <v>124</v>
      </c>
      <c r="K128" s="204" t="s">
        <v>139</v>
      </c>
      <c r="L128" s="205"/>
      <c r="M128" s="101" t="s">
        <v>1</v>
      </c>
      <c r="N128" s="102" t="s">
        <v>42</v>
      </c>
      <c r="O128" s="102" t="s">
        <v>140</v>
      </c>
      <c r="P128" s="102" t="s">
        <v>141</v>
      </c>
      <c r="Q128" s="102" t="s">
        <v>142</v>
      </c>
      <c r="R128" s="102" t="s">
        <v>143</v>
      </c>
      <c r="S128" s="102" t="s">
        <v>144</v>
      </c>
      <c r="T128" s="103" t="s">
        <v>145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146</v>
      </c>
      <c r="D129" s="41"/>
      <c r="E129" s="41"/>
      <c r="F129" s="41"/>
      <c r="G129" s="41"/>
      <c r="H129" s="41"/>
      <c r="I129" s="41"/>
      <c r="J129" s="206">
        <f>BK129</f>
        <v>0</v>
      </c>
      <c r="K129" s="41"/>
      <c r="L129" s="45"/>
      <c r="M129" s="104"/>
      <c r="N129" s="207"/>
      <c r="O129" s="105"/>
      <c r="P129" s="208">
        <f>P130+P650</f>
        <v>0</v>
      </c>
      <c r="Q129" s="105"/>
      <c r="R129" s="208">
        <f>R130+R650</f>
        <v>3102.1091568299998</v>
      </c>
      <c r="S129" s="105"/>
      <c r="T129" s="209">
        <f>T130+T650</f>
        <v>1779.6543999999999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126</v>
      </c>
      <c r="BK129" s="210">
        <f>BK130+BK650</f>
        <v>0</v>
      </c>
    </row>
    <row r="130" s="12" customFormat="1" ht="25.92" customHeight="1">
      <c r="A130" s="12"/>
      <c r="B130" s="211"/>
      <c r="C130" s="212"/>
      <c r="D130" s="213" t="s">
        <v>77</v>
      </c>
      <c r="E130" s="214" t="s">
        <v>273</v>
      </c>
      <c r="F130" s="214" t="s">
        <v>274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P131+P330+P345+P348+P363+P441+P444+P497+P557+P634</f>
        <v>0</v>
      </c>
      <c r="Q130" s="219"/>
      <c r="R130" s="220">
        <f>R131+R330+R345+R348+R363+R441+R444+R497+R557+R634</f>
        <v>3102.1084968299997</v>
      </c>
      <c r="S130" s="219"/>
      <c r="T130" s="221">
        <f>T131+T330+T345+T348+T363+T441+T444+T497+T557+T634</f>
        <v>1779.6543999999999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86</v>
      </c>
      <c r="AT130" s="223" t="s">
        <v>77</v>
      </c>
      <c r="AU130" s="223" t="s">
        <v>78</v>
      </c>
      <c r="AY130" s="222" t="s">
        <v>150</v>
      </c>
      <c r="BK130" s="224">
        <f>BK131+BK330+BK345+BK348+BK363+BK441+BK444+BK497+BK557+BK634</f>
        <v>0</v>
      </c>
    </row>
    <row r="131" s="12" customFormat="1" ht="22.8" customHeight="1">
      <c r="A131" s="12"/>
      <c r="B131" s="211"/>
      <c r="C131" s="212"/>
      <c r="D131" s="213" t="s">
        <v>77</v>
      </c>
      <c r="E131" s="225" t="s">
        <v>86</v>
      </c>
      <c r="F131" s="225" t="s">
        <v>275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SUM(P132:P329)</f>
        <v>0</v>
      </c>
      <c r="Q131" s="219"/>
      <c r="R131" s="220">
        <f>SUM(R132:R329)</f>
        <v>2461.9595977999998</v>
      </c>
      <c r="S131" s="219"/>
      <c r="T131" s="221">
        <f>SUM(T132:T329)</f>
        <v>1764.4194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86</v>
      </c>
      <c r="AT131" s="223" t="s">
        <v>77</v>
      </c>
      <c r="AU131" s="223" t="s">
        <v>86</v>
      </c>
      <c r="AY131" s="222" t="s">
        <v>150</v>
      </c>
      <c r="BK131" s="224">
        <f>SUM(BK132:BK329)</f>
        <v>0</v>
      </c>
    </row>
    <row r="132" s="2" customFormat="1" ht="24.15" customHeight="1">
      <c r="A132" s="39"/>
      <c r="B132" s="40"/>
      <c r="C132" s="227" t="s">
        <v>86</v>
      </c>
      <c r="D132" s="227" t="s">
        <v>156</v>
      </c>
      <c r="E132" s="228" t="s">
        <v>276</v>
      </c>
      <c r="F132" s="229" t="s">
        <v>277</v>
      </c>
      <c r="G132" s="230" t="s">
        <v>278</v>
      </c>
      <c r="H132" s="231">
        <v>606.60000000000002</v>
      </c>
      <c r="I132" s="232"/>
      <c r="J132" s="233">
        <f>ROUND(I132*H132,2)</f>
        <v>0</v>
      </c>
      <c r="K132" s="229" t="s">
        <v>160</v>
      </c>
      <c r="L132" s="45"/>
      <c r="M132" s="234" t="s">
        <v>1</v>
      </c>
      <c r="N132" s="235" t="s">
        <v>43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149</v>
      </c>
      <c r="AT132" s="238" t="s">
        <v>156</v>
      </c>
      <c r="AU132" s="238" t="s">
        <v>88</v>
      </c>
      <c r="AY132" s="18" t="s">
        <v>150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86</v>
      </c>
      <c r="BK132" s="239">
        <f>ROUND(I132*H132,2)</f>
        <v>0</v>
      </c>
      <c r="BL132" s="18" t="s">
        <v>149</v>
      </c>
      <c r="BM132" s="238" t="s">
        <v>279</v>
      </c>
    </row>
    <row r="133" s="14" customFormat="1">
      <c r="A133" s="14"/>
      <c r="B133" s="251"/>
      <c r="C133" s="252"/>
      <c r="D133" s="242" t="s">
        <v>163</v>
      </c>
      <c r="E133" s="253" t="s">
        <v>1</v>
      </c>
      <c r="F133" s="254" t="s">
        <v>280</v>
      </c>
      <c r="G133" s="252"/>
      <c r="H133" s="255">
        <v>606.60000000000002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163</v>
      </c>
      <c r="AU133" s="261" t="s">
        <v>88</v>
      </c>
      <c r="AV133" s="14" t="s">
        <v>88</v>
      </c>
      <c r="AW133" s="14" t="s">
        <v>33</v>
      </c>
      <c r="AX133" s="14" t="s">
        <v>86</v>
      </c>
      <c r="AY133" s="261" t="s">
        <v>150</v>
      </c>
    </row>
    <row r="134" s="2" customFormat="1" ht="21.75" customHeight="1">
      <c r="A134" s="39"/>
      <c r="B134" s="40"/>
      <c r="C134" s="227" t="s">
        <v>88</v>
      </c>
      <c r="D134" s="227" t="s">
        <v>156</v>
      </c>
      <c r="E134" s="228" t="s">
        <v>281</v>
      </c>
      <c r="F134" s="229" t="s">
        <v>282</v>
      </c>
      <c r="G134" s="230" t="s">
        <v>283</v>
      </c>
      <c r="H134" s="231">
        <v>15</v>
      </c>
      <c r="I134" s="232"/>
      <c r="J134" s="233">
        <f>ROUND(I134*H134,2)</f>
        <v>0</v>
      </c>
      <c r="K134" s="229" t="s">
        <v>160</v>
      </c>
      <c r="L134" s="45"/>
      <c r="M134" s="234" t="s">
        <v>1</v>
      </c>
      <c r="N134" s="235" t="s">
        <v>43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149</v>
      </c>
      <c r="AT134" s="238" t="s">
        <v>156</v>
      </c>
      <c r="AU134" s="238" t="s">
        <v>88</v>
      </c>
      <c r="AY134" s="18" t="s">
        <v>150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86</v>
      </c>
      <c r="BK134" s="239">
        <f>ROUND(I134*H134,2)</f>
        <v>0</v>
      </c>
      <c r="BL134" s="18" t="s">
        <v>149</v>
      </c>
      <c r="BM134" s="238" t="s">
        <v>284</v>
      </c>
    </row>
    <row r="135" s="14" customFormat="1">
      <c r="A135" s="14"/>
      <c r="B135" s="251"/>
      <c r="C135" s="252"/>
      <c r="D135" s="242" t="s">
        <v>163</v>
      </c>
      <c r="E135" s="253" t="s">
        <v>1</v>
      </c>
      <c r="F135" s="254" t="s">
        <v>285</v>
      </c>
      <c r="G135" s="252"/>
      <c r="H135" s="255">
        <v>15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163</v>
      </c>
      <c r="AU135" s="261" t="s">
        <v>88</v>
      </c>
      <c r="AV135" s="14" t="s">
        <v>88</v>
      </c>
      <c r="AW135" s="14" t="s">
        <v>33</v>
      </c>
      <c r="AX135" s="14" t="s">
        <v>86</v>
      </c>
      <c r="AY135" s="261" t="s">
        <v>150</v>
      </c>
    </row>
    <row r="136" s="2" customFormat="1" ht="21.75" customHeight="1">
      <c r="A136" s="39"/>
      <c r="B136" s="40"/>
      <c r="C136" s="227" t="s">
        <v>171</v>
      </c>
      <c r="D136" s="227" t="s">
        <v>156</v>
      </c>
      <c r="E136" s="228" t="s">
        <v>286</v>
      </c>
      <c r="F136" s="229" t="s">
        <v>287</v>
      </c>
      <c r="G136" s="230" t="s">
        <v>283</v>
      </c>
      <c r="H136" s="231">
        <v>2</v>
      </c>
      <c r="I136" s="232"/>
      <c r="J136" s="233">
        <f>ROUND(I136*H136,2)</f>
        <v>0</v>
      </c>
      <c r="K136" s="229" t="s">
        <v>160</v>
      </c>
      <c r="L136" s="45"/>
      <c r="M136" s="234" t="s">
        <v>1</v>
      </c>
      <c r="N136" s="235" t="s">
        <v>43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149</v>
      </c>
      <c r="AT136" s="238" t="s">
        <v>156</v>
      </c>
      <c r="AU136" s="238" t="s">
        <v>88</v>
      </c>
      <c r="AY136" s="18" t="s">
        <v>150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86</v>
      </c>
      <c r="BK136" s="239">
        <f>ROUND(I136*H136,2)</f>
        <v>0</v>
      </c>
      <c r="BL136" s="18" t="s">
        <v>149</v>
      </c>
      <c r="BM136" s="238" t="s">
        <v>288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289</v>
      </c>
      <c r="G137" s="252"/>
      <c r="H137" s="255">
        <v>2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4.15" customHeight="1">
      <c r="A138" s="39"/>
      <c r="B138" s="40"/>
      <c r="C138" s="227" t="s">
        <v>149</v>
      </c>
      <c r="D138" s="227" t="s">
        <v>156</v>
      </c>
      <c r="E138" s="228" t="s">
        <v>290</v>
      </c>
      <c r="F138" s="229" t="s">
        <v>291</v>
      </c>
      <c r="G138" s="230" t="s">
        <v>283</v>
      </c>
      <c r="H138" s="231">
        <v>17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292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293</v>
      </c>
      <c r="G139" s="252"/>
      <c r="H139" s="255">
        <v>17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21.75" customHeight="1">
      <c r="A140" s="39"/>
      <c r="B140" s="40"/>
      <c r="C140" s="227" t="s">
        <v>153</v>
      </c>
      <c r="D140" s="227" t="s">
        <v>156</v>
      </c>
      <c r="E140" s="228" t="s">
        <v>294</v>
      </c>
      <c r="F140" s="229" t="s">
        <v>295</v>
      </c>
      <c r="G140" s="230" t="s">
        <v>278</v>
      </c>
      <c r="H140" s="231">
        <v>606.60000000000002</v>
      </c>
      <c r="I140" s="232"/>
      <c r="J140" s="233">
        <f>ROUND(I140*H140,2)</f>
        <v>0</v>
      </c>
      <c r="K140" s="229" t="s">
        <v>160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149</v>
      </c>
      <c r="AT140" s="238" t="s">
        <v>156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149</v>
      </c>
      <c r="BM140" s="238" t="s">
        <v>296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297</v>
      </c>
      <c r="G141" s="252"/>
      <c r="H141" s="255">
        <v>606.60000000000002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16.5" customHeight="1">
      <c r="A142" s="39"/>
      <c r="B142" s="40"/>
      <c r="C142" s="227" t="s">
        <v>188</v>
      </c>
      <c r="D142" s="227" t="s">
        <v>156</v>
      </c>
      <c r="E142" s="228" t="s">
        <v>298</v>
      </c>
      <c r="F142" s="229" t="s">
        <v>299</v>
      </c>
      <c r="G142" s="230" t="s">
        <v>283</v>
      </c>
      <c r="H142" s="231">
        <v>15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149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149</v>
      </c>
      <c r="BM142" s="238" t="s">
        <v>300</v>
      </c>
    </row>
    <row r="143" s="14" customFormat="1">
      <c r="A143" s="14"/>
      <c r="B143" s="251"/>
      <c r="C143" s="252"/>
      <c r="D143" s="242" t="s">
        <v>163</v>
      </c>
      <c r="E143" s="253" t="s">
        <v>1</v>
      </c>
      <c r="F143" s="254" t="s">
        <v>301</v>
      </c>
      <c r="G143" s="252"/>
      <c r="H143" s="255">
        <v>15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163</v>
      </c>
      <c r="AU143" s="261" t="s">
        <v>88</v>
      </c>
      <c r="AV143" s="14" t="s">
        <v>88</v>
      </c>
      <c r="AW143" s="14" t="s">
        <v>33</v>
      </c>
      <c r="AX143" s="14" t="s">
        <v>86</v>
      </c>
      <c r="AY143" s="261" t="s">
        <v>150</v>
      </c>
    </row>
    <row r="144" s="2" customFormat="1" ht="16.5" customHeight="1">
      <c r="A144" s="39"/>
      <c r="B144" s="40"/>
      <c r="C144" s="227" t="s">
        <v>193</v>
      </c>
      <c r="D144" s="227" t="s">
        <v>156</v>
      </c>
      <c r="E144" s="228" t="s">
        <v>302</v>
      </c>
      <c r="F144" s="229" t="s">
        <v>303</v>
      </c>
      <c r="G144" s="230" t="s">
        <v>283</v>
      </c>
      <c r="H144" s="231">
        <v>2</v>
      </c>
      <c r="I144" s="232"/>
      <c r="J144" s="233">
        <f>ROUND(I144*H144,2)</f>
        <v>0</v>
      </c>
      <c r="K144" s="229" t="s">
        <v>160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149</v>
      </c>
      <c r="AT144" s="238" t="s">
        <v>156</v>
      </c>
      <c r="AU144" s="238" t="s">
        <v>88</v>
      </c>
      <c r="AY144" s="18" t="s">
        <v>150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86</v>
      </c>
      <c r="BK144" s="239">
        <f>ROUND(I144*H144,2)</f>
        <v>0</v>
      </c>
      <c r="BL144" s="18" t="s">
        <v>149</v>
      </c>
      <c r="BM144" s="238" t="s">
        <v>304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305</v>
      </c>
      <c r="G145" s="252"/>
      <c r="H145" s="255">
        <v>2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197</v>
      </c>
      <c r="D146" s="227" t="s">
        <v>156</v>
      </c>
      <c r="E146" s="228" t="s">
        <v>306</v>
      </c>
      <c r="F146" s="229" t="s">
        <v>307</v>
      </c>
      <c r="G146" s="230" t="s">
        <v>278</v>
      </c>
      <c r="H146" s="231">
        <v>4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0.26000000000000001</v>
      </c>
      <c r="T146" s="237">
        <f>S146*H146</f>
        <v>1.04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308</v>
      </c>
    </row>
    <row r="147" s="14" customFormat="1">
      <c r="A147" s="14"/>
      <c r="B147" s="251"/>
      <c r="C147" s="252"/>
      <c r="D147" s="242" t="s">
        <v>163</v>
      </c>
      <c r="E147" s="253" t="s">
        <v>1</v>
      </c>
      <c r="F147" s="254" t="s">
        <v>309</v>
      </c>
      <c r="G147" s="252"/>
      <c r="H147" s="255">
        <v>3.5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163</v>
      </c>
      <c r="AU147" s="261" t="s">
        <v>88</v>
      </c>
      <c r="AV147" s="14" t="s">
        <v>88</v>
      </c>
      <c r="AW147" s="14" t="s">
        <v>33</v>
      </c>
      <c r="AX147" s="14" t="s">
        <v>78</v>
      </c>
      <c r="AY147" s="261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310</v>
      </c>
      <c r="G148" s="252"/>
      <c r="H148" s="255">
        <v>0.5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5" customFormat="1">
      <c r="A149" s="15"/>
      <c r="B149" s="265"/>
      <c r="C149" s="266"/>
      <c r="D149" s="242" t="s">
        <v>163</v>
      </c>
      <c r="E149" s="267" t="s">
        <v>1</v>
      </c>
      <c r="F149" s="268" t="s">
        <v>311</v>
      </c>
      <c r="G149" s="266"/>
      <c r="H149" s="269">
        <v>4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5" t="s">
        <v>163</v>
      </c>
      <c r="AU149" s="275" t="s">
        <v>88</v>
      </c>
      <c r="AV149" s="15" t="s">
        <v>149</v>
      </c>
      <c r="AW149" s="15" t="s">
        <v>33</v>
      </c>
      <c r="AX149" s="15" t="s">
        <v>86</v>
      </c>
      <c r="AY149" s="275" t="s">
        <v>150</v>
      </c>
    </row>
    <row r="150" s="2" customFormat="1" ht="44.25" customHeight="1">
      <c r="A150" s="39"/>
      <c r="B150" s="40"/>
      <c r="C150" s="227" t="s">
        <v>203</v>
      </c>
      <c r="D150" s="227" t="s">
        <v>156</v>
      </c>
      <c r="E150" s="228" t="s">
        <v>312</v>
      </c>
      <c r="F150" s="229" t="s">
        <v>313</v>
      </c>
      <c r="G150" s="230" t="s">
        <v>278</v>
      </c>
      <c r="H150" s="231">
        <v>24.5</v>
      </c>
      <c r="I150" s="232"/>
      <c r="J150" s="233">
        <f>ROUND(I150*H150,2)</f>
        <v>0</v>
      </c>
      <c r="K150" s="229" t="s">
        <v>160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0.255</v>
      </c>
      <c r="T150" s="237">
        <f>S150*H150</f>
        <v>6.2475000000000005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149</v>
      </c>
      <c r="AT150" s="238" t="s">
        <v>156</v>
      </c>
      <c r="AU150" s="238" t="s">
        <v>88</v>
      </c>
      <c r="AY150" s="18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86</v>
      </c>
      <c r="BK150" s="239">
        <f>ROUND(I150*H150,2)</f>
        <v>0</v>
      </c>
      <c r="BL150" s="18" t="s">
        <v>149</v>
      </c>
      <c r="BM150" s="238" t="s">
        <v>314</v>
      </c>
    </row>
    <row r="151" s="14" customFormat="1">
      <c r="A151" s="14"/>
      <c r="B151" s="251"/>
      <c r="C151" s="252"/>
      <c r="D151" s="242" t="s">
        <v>163</v>
      </c>
      <c r="E151" s="253" t="s">
        <v>1</v>
      </c>
      <c r="F151" s="254" t="s">
        <v>315</v>
      </c>
      <c r="G151" s="252"/>
      <c r="H151" s="255">
        <v>20.199999999999999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163</v>
      </c>
      <c r="AU151" s="261" t="s">
        <v>88</v>
      </c>
      <c r="AV151" s="14" t="s">
        <v>88</v>
      </c>
      <c r="AW151" s="14" t="s">
        <v>33</v>
      </c>
      <c r="AX151" s="14" t="s">
        <v>78</v>
      </c>
      <c r="AY151" s="261" t="s">
        <v>150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316</v>
      </c>
      <c r="G152" s="252"/>
      <c r="H152" s="255">
        <v>4.2999999999999998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78</v>
      </c>
      <c r="AY152" s="261" t="s">
        <v>150</v>
      </c>
    </row>
    <row r="153" s="15" customFormat="1">
      <c r="A153" s="15"/>
      <c r="B153" s="265"/>
      <c r="C153" s="266"/>
      <c r="D153" s="242" t="s">
        <v>163</v>
      </c>
      <c r="E153" s="267" t="s">
        <v>1</v>
      </c>
      <c r="F153" s="268" t="s">
        <v>311</v>
      </c>
      <c r="G153" s="266"/>
      <c r="H153" s="269">
        <v>24.5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163</v>
      </c>
      <c r="AU153" s="275" t="s">
        <v>88</v>
      </c>
      <c r="AV153" s="15" t="s">
        <v>149</v>
      </c>
      <c r="AW153" s="15" t="s">
        <v>33</v>
      </c>
      <c r="AX153" s="15" t="s">
        <v>86</v>
      </c>
      <c r="AY153" s="275" t="s">
        <v>150</v>
      </c>
    </row>
    <row r="154" s="2" customFormat="1" ht="37.8" customHeight="1">
      <c r="A154" s="39"/>
      <c r="B154" s="40"/>
      <c r="C154" s="227" t="s">
        <v>209</v>
      </c>
      <c r="D154" s="227" t="s">
        <v>156</v>
      </c>
      <c r="E154" s="228" t="s">
        <v>317</v>
      </c>
      <c r="F154" s="229" t="s">
        <v>318</v>
      </c>
      <c r="G154" s="230" t="s">
        <v>278</v>
      </c>
      <c r="H154" s="231">
        <v>64.799999999999997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0.23499999999999999</v>
      </c>
      <c r="T154" s="237">
        <f>S154*H154</f>
        <v>15.227999999999998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319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320</v>
      </c>
      <c r="G155" s="252"/>
      <c r="H155" s="255">
        <v>64.799999999999997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88</v>
      </c>
      <c r="AV155" s="14" t="s">
        <v>88</v>
      </c>
      <c r="AW155" s="14" t="s">
        <v>33</v>
      </c>
      <c r="AX155" s="14" t="s">
        <v>86</v>
      </c>
      <c r="AY155" s="261" t="s">
        <v>150</v>
      </c>
    </row>
    <row r="156" s="13" customFormat="1">
      <c r="A156" s="13"/>
      <c r="B156" s="240"/>
      <c r="C156" s="241"/>
      <c r="D156" s="242" t="s">
        <v>163</v>
      </c>
      <c r="E156" s="243" t="s">
        <v>1</v>
      </c>
      <c r="F156" s="244" t="s">
        <v>321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163</v>
      </c>
      <c r="AU156" s="250" t="s">
        <v>88</v>
      </c>
      <c r="AV156" s="13" t="s">
        <v>86</v>
      </c>
      <c r="AW156" s="13" t="s">
        <v>33</v>
      </c>
      <c r="AX156" s="13" t="s">
        <v>78</v>
      </c>
      <c r="AY156" s="250" t="s">
        <v>150</v>
      </c>
    </row>
    <row r="157" s="2" customFormat="1" ht="33" customHeight="1">
      <c r="A157" s="39"/>
      <c r="B157" s="40"/>
      <c r="C157" s="227" t="s">
        <v>214</v>
      </c>
      <c r="D157" s="227" t="s">
        <v>156</v>
      </c>
      <c r="E157" s="228" t="s">
        <v>322</v>
      </c>
      <c r="F157" s="229" t="s">
        <v>323</v>
      </c>
      <c r="G157" s="230" t="s">
        <v>278</v>
      </c>
      <c r="H157" s="231">
        <v>0.56999999999999995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0.32000000000000001</v>
      </c>
      <c r="T157" s="237">
        <f>S157*H157</f>
        <v>0.18239999999999998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324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325</v>
      </c>
      <c r="G158" s="252"/>
      <c r="H158" s="255">
        <v>0.56999999999999995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13" customFormat="1">
      <c r="A159" s="13"/>
      <c r="B159" s="240"/>
      <c r="C159" s="241"/>
      <c r="D159" s="242" t="s">
        <v>163</v>
      </c>
      <c r="E159" s="243" t="s">
        <v>1</v>
      </c>
      <c r="F159" s="244" t="s">
        <v>326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163</v>
      </c>
      <c r="AU159" s="250" t="s">
        <v>88</v>
      </c>
      <c r="AV159" s="13" t="s">
        <v>86</v>
      </c>
      <c r="AW159" s="13" t="s">
        <v>33</v>
      </c>
      <c r="AX159" s="13" t="s">
        <v>78</v>
      </c>
      <c r="AY159" s="250" t="s">
        <v>150</v>
      </c>
    </row>
    <row r="160" s="2" customFormat="1" ht="37.8" customHeight="1">
      <c r="A160" s="39"/>
      <c r="B160" s="40"/>
      <c r="C160" s="227" t="s">
        <v>222</v>
      </c>
      <c r="D160" s="227" t="s">
        <v>156</v>
      </c>
      <c r="E160" s="228" t="s">
        <v>327</v>
      </c>
      <c r="F160" s="229" t="s">
        <v>328</v>
      </c>
      <c r="G160" s="230" t="s">
        <v>278</v>
      </c>
      <c r="H160" s="231">
        <v>9</v>
      </c>
      <c r="I160" s="232"/>
      <c r="J160" s="233">
        <f>ROUND(I160*H160,2)</f>
        <v>0</v>
      </c>
      <c r="K160" s="229" t="s">
        <v>160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0.40000000000000002</v>
      </c>
      <c r="T160" s="237">
        <f>S160*H160</f>
        <v>3.6000000000000001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149</v>
      </c>
      <c r="AT160" s="238" t="s">
        <v>156</v>
      </c>
      <c r="AU160" s="238" t="s">
        <v>88</v>
      </c>
      <c r="AY160" s="18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86</v>
      </c>
      <c r="BK160" s="239">
        <f>ROUND(I160*H160,2)</f>
        <v>0</v>
      </c>
      <c r="BL160" s="18" t="s">
        <v>149</v>
      </c>
      <c r="BM160" s="238" t="s">
        <v>329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330</v>
      </c>
      <c r="G161" s="252"/>
      <c r="H161" s="255">
        <v>9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86</v>
      </c>
      <c r="AY161" s="261" t="s">
        <v>150</v>
      </c>
    </row>
    <row r="162" s="2" customFormat="1" ht="33" customHeight="1">
      <c r="A162" s="39"/>
      <c r="B162" s="40"/>
      <c r="C162" s="227" t="s">
        <v>229</v>
      </c>
      <c r="D162" s="227" t="s">
        <v>156</v>
      </c>
      <c r="E162" s="228" t="s">
        <v>331</v>
      </c>
      <c r="F162" s="229" t="s">
        <v>332</v>
      </c>
      <c r="G162" s="230" t="s">
        <v>278</v>
      </c>
      <c r="H162" s="231">
        <v>46</v>
      </c>
      <c r="I162" s="232"/>
      <c r="J162" s="233">
        <f>ROUND(I162*H162,2)</f>
        <v>0</v>
      </c>
      <c r="K162" s="229" t="s">
        <v>160</v>
      </c>
      <c r="L162" s="45"/>
      <c r="M162" s="234" t="s">
        <v>1</v>
      </c>
      <c r="N162" s="235" t="s">
        <v>43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0.23999999999999999</v>
      </c>
      <c r="T162" s="237">
        <f>S162*H162</f>
        <v>11.039999999999999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149</v>
      </c>
      <c r="AT162" s="238" t="s">
        <v>156</v>
      </c>
      <c r="AU162" s="238" t="s">
        <v>88</v>
      </c>
      <c r="AY162" s="18" t="s">
        <v>150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86</v>
      </c>
      <c r="BK162" s="239">
        <f>ROUND(I162*H162,2)</f>
        <v>0</v>
      </c>
      <c r="BL162" s="18" t="s">
        <v>149</v>
      </c>
      <c r="BM162" s="238" t="s">
        <v>333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334</v>
      </c>
      <c r="G163" s="252"/>
      <c r="H163" s="255">
        <v>46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86</v>
      </c>
      <c r="AY163" s="261" t="s">
        <v>150</v>
      </c>
    </row>
    <row r="164" s="2" customFormat="1" ht="37.8" customHeight="1">
      <c r="A164" s="39"/>
      <c r="B164" s="40"/>
      <c r="C164" s="227" t="s">
        <v>236</v>
      </c>
      <c r="D164" s="227" t="s">
        <v>156</v>
      </c>
      <c r="E164" s="228" t="s">
        <v>335</v>
      </c>
      <c r="F164" s="229" t="s">
        <v>336</v>
      </c>
      <c r="G164" s="230" t="s">
        <v>278</v>
      </c>
      <c r="H164" s="231">
        <v>1669</v>
      </c>
      <c r="I164" s="232"/>
      <c r="J164" s="233">
        <f>ROUND(I164*H164,2)</f>
        <v>0</v>
      </c>
      <c r="K164" s="229" t="s">
        <v>160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0.57999999999999996</v>
      </c>
      <c r="T164" s="237">
        <f>S164*H164</f>
        <v>968.01999999999998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149</v>
      </c>
      <c r="AT164" s="238" t="s">
        <v>156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149</v>
      </c>
      <c r="BM164" s="238" t="s">
        <v>337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338</v>
      </c>
      <c r="G165" s="252"/>
      <c r="H165" s="255">
        <v>1669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86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339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2" customFormat="1" ht="37.8" customHeight="1">
      <c r="A167" s="39"/>
      <c r="B167" s="40"/>
      <c r="C167" s="227" t="s">
        <v>8</v>
      </c>
      <c r="D167" s="227" t="s">
        <v>156</v>
      </c>
      <c r="E167" s="228" t="s">
        <v>340</v>
      </c>
      <c r="F167" s="229" t="s">
        <v>341</v>
      </c>
      <c r="G167" s="230" t="s">
        <v>278</v>
      </c>
      <c r="H167" s="231">
        <v>144.30000000000001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0.17000000000000001</v>
      </c>
      <c r="T167" s="237">
        <f>S167*H167</f>
        <v>24.531000000000002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149</v>
      </c>
      <c r="AT167" s="238" t="s">
        <v>156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149</v>
      </c>
      <c r="BM167" s="238" t="s">
        <v>342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343</v>
      </c>
      <c r="G168" s="252"/>
      <c r="H168" s="255">
        <v>64.799999999999997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88</v>
      </c>
      <c r="AV168" s="14" t="s">
        <v>88</v>
      </c>
      <c r="AW168" s="14" t="s">
        <v>33</v>
      </c>
      <c r="AX168" s="14" t="s">
        <v>78</v>
      </c>
      <c r="AY168" s="261" t="s">
        <v>150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344</v>
      </c>
      <c r="G169" s="252"/>
      <c r="H169" s="255">
        <v>20.199999999999999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78</v>
      </c>
      <c r="AY169" s="261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345</v>
      </c>
      <c r="G170" s="252"/>
      <c r="H170" s="255">
        <v>4.2999999999999998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346</v>
      </c>
      <c r="G171" s="252"/>
      <c r="H171" s="255">
        <v>9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347</v>
      </c>
      <c r="G172" s="252"/>
      <c r="H172" s="255">
        <v>46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5" customFormat="1">
      <c r="A173" s="15"/>
      <c r="B173" s="265"/>
      <c r="C173" s="266"/>
      <c r="D173" s="242" t="s">
        <v>163</v>
      </c>
      <c r="E173" s="267" t="s">
        <v>1</v>
      </c>
      <c r="F173" s="268" t="s">
        <v>311</v>
      </c>
      <c r="G173" s="266"/>
      <c r="H173" s="269">
        <v>144.30000000000001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5" t="s">
        <v>163</v>
      </c>
      <c r="AU173" s="275" t="s">
        <v>88</v>
      </c>
      <c r="AV173" s="15" t="s">
        <v>149</v>
      </c>
      <c r="AW173" s="15" t="s">
        <v>33</v>
      </c>
      <c r="AX173" s="15" t="s">
        <v>86</v>
      </c>
      <c r="AY173" s="275" t="s">
        <v>150</v>
      </c>
    </row>
    <row r="174" s="2" customFormat="1" ht="37.8" customHeight="1">
      <c r="A174" s="39"/>
      <c r="B174" s="40"/>
      <c r="C174" s="227" t="s">
        <v>248</v>
      </c>
      <c r="D174" s="227" t="s">
        <v>156</v>
      </c>
      <c r="E174" s="228" t="s">
        <v>348</v>
      </c>
      <c r="F174" s="229" t="s">
        <v>349</v>
      </c>
      <c r="G174" s="230" t="s">
        <v>278</v>
      </c>
      <c r="H174" s="231">
        <v>3.5</v>
      </c>
      <c r="I174" s="232"/>
      <c r="J174" s="233">
        <f>ROUND(I174*H174,2)</f>
        <v>0</v>
      </c>
      <c r="K174" s="229" t="s">
        <v>160</v>
      </c>
      <c r="L174" s="45"/>
      <c r="M174" s="234" t="s">
        <v>1</v>
      </c>
      <c r="N174" s="235" t="s">
        <v>43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0.28999999999999998</v>
      </c>
      <c r="T174" s="237">
        <f>S174*H174</f>
        <v>1.0149999999999999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149</v>
      </c>
      <c r="AT174" s="238" t="s">
        <v>156</v>
      </c>
      <c r="AU174" s="238" t="s">
        <v>88</v>
      </c>
      <c r="AY174" s="18" t="s">
        <v>150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86</v>
      </c>
      <c r="BK174" s="239">
        <f>ROUND(I174*H174,2)</f>
        <v>0</v>
      </c>
      <c r="BL174" s="18" t="s">
        <v>149</v>
      </c>
      <c r="BM174" s="238" t="s">
        <v>350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351</v>
      </c>
      <c r="G175" s="252"/>
      <c r="H175" s="255">
        <v>3.5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86</v>
      </c>
      <c r="AY175" s="261" t="s">
        <v>150</v>
      </c>
    </row>
    <row r="176" s="2" customFormat="1" ht="37.8" customHeight="1">
      <c r="A176" s="39"/>
      <c r="B176" s="40"/>
      <c r="C176" s="227" t="s">
        <v>255</v>
      </c>
      <c r="D176" s="227" t="s">
        <v>156</v>
      </c>
      <c r="E176" s="228" t="s">
        <v>352</v>
      </c>
      <c r="F176" s="229" t="s">
        <v>353</v>
      </c>
      <c r="G176" s="230" t="s">
        <v>278</v>
      </c>
      <c r="H176" s="231">
        <v>81.599999999999994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0.44</v>
      </c>
      <c r="T176" s="237">
        <f>S176*H176</f>
        <v>35.903999999999996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149</v>
      </c>
      <c r="BM176" s="238" t="s">
        <v>354</v>
      </c>
    </row>
    <row r="177" s="13" customFormat="1">
      <c r="A177" s="13"/>
      <c r="B177" s="240"/>
      <c r="C177" s="241"/>
      <c r="D177" s="242" t="s">
        <v>163</v>
      </c>
      <c r="E177" s="243" t="s">
        <v>1</v>
      </c>
      <c r="F177" s="244" t="s">
        <v>355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163</v>
      </c>
      <c r="AU177" s="250" t="s">
        <v>88</v>
      </c>
      <c r="AV177" s="13" t="s">
        <v>86</v>
      </c>
      <c r="AW177" s="13" t="s">
        <v>33</v>
      </c>
      <c r="AX177" s="13" t="s">
        <v>78</v>
      </c>
      <c r="AY177" s="250" t="s">
        <v>150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356</v>
      </c>
      <c r="G178" s="252"/>
      <c r="H178" s="255">
        <v>81.599999999999994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86</v>
      </c>
      <c r="AY178" s="261" t="s">
        <v>150</v>
      </c>
    </row>
    <row r="179" s="2" customFormat="1" ht="37.8" customHeight="1">
      <c r="A179" s="39"/>
      <c r="B179" s="40"/>
      <c r="C179" s="227" t="s">
        <v>357</v>
      </c>
      <c r="D179" s="227" t="s">
        <v>156</v>
      </c>
      <c r="E179" s="228" t="s">
        <v>358</v>
      </c>
      <c r="F179" s="229" t="s">
        <v>359</v>
      </c>
      <c r="G179" s="230" t="s">
        <v>278</v>
      </c>
      <c r="H179" s="231">
        <v>81.599999999999994</v>
      </c>
      <c r="I179" s="232"/>
      <c r="J179" s="233">
        <f>ROUND(I179*H179,2)</f>
        <v>0</v>
      </c>
      <c r="K179" s="229" t="s">
        <v>160</v>
      </c>
      <c r="L179" s="45"/>
      <c r="M179" s="234" t="s">
        <v>1</v>
      </c>
      <c r="N179" s="235" t="s">
        <v>43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0.316</v>
      </c>
      <c r="T179" s="237">
        <f>S179*H179</f>
        <v>25.785599999999999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149</v>
      </c>
      <c r="AT179" s="238" t="s">
        <v>156</v>
      </c>
      <c r="AU179" s="238" t="s">
        <v>88</v>
      </c>
      <c r="AY179" s="18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86</v>
      </c>
      <c r="BK179" s="239">
        <f>ROUND(I179*H179,2)</f>
        <v>0</v>
      </c>
      <c r="BL179" s="18" t="s">
        <v>149</v>
      </c>
      <c r="BM179" s="238" t="s">
        <v>360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355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88</v>
      </c>
      <c r="AV180" s="13" t="s">
        <v>86</v>
      </c>
      <c r="AW180" s="13" t="s">
        <v>33</v>
      </c>
      <c r="AX180" s="13" t="s">
        <v>78</v>
      </c>
      <c r="AY180" s="250" t="s">
        <v>150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361</v>
      </c>
      <c r="G181" s="252"/>
      <c r="H181" s="255">
        <v>81.599999999999994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13" customFormat="1">
      <c r="A182" s="13"/>
      <c r="B182" s="240"/>
      <c r="C182" s="241"/>
      <c r="D182" s="242" t="s">
        <v>163</v>
      </c>
      <c r="E182" s="243" t="s">
        <v>1</v>
      </c>
      <c r="F182" s="244" t="s">
        <v>362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163</v>
      </c>
      <c r="AU182" s="250" t="s">
        <v>88</v>
      </c>
      <c r="AV182" s="13" t="s">
        <v>86</v>
      </c>
      <c r="AW182" s="13" t="s">
        <v>33</v>
      </c>
      <c r="AX182" s="13" t="s">
        <v>78</v>
      </c>
      <c r="AY182" s="250" t="s">
        <v>150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363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2" customFormat="1" ht="24.15" customHeight="1">
      <c r="A184" s="39"/>
      <c r="B184" s="40"/>
      <c r="C184" s="227" t="s">
        <v>364</v>
      </c>
      <c r="D184" s="227" t="s">
        <v>156</v>
      </c>
      <c r="E184" s="228" t="s">
        <v>365</v>
      </c>
      <c r="F184" s="229" t="s">
        <v>366</v>
      </c>
      <c r="G184" s="230" t="s">
        <v>278</v>
      </c>
      <c r="H184" s="231">
        <v>5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1.0000000000000001E-05</v>
      </c>
      <c r="R184" s="236">
        <f>Q184*H184</f>
        <v>5.0000000000000002E-05</v>
      </c>
      <c r="S184" s="236">
        <v>0.091999999999999998</v>
      </c>
      <c r="T184" s="237">
        <f>S184*H184</f>
        <v>0.45999999999999996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367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368</v>
      </c>
      <c r="G185" s="252"/>
      <c r="H185" s="255">
        <v>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86</v>
      </c>
      <c r="AY185" s="261" t="s">
        <v>150</v>
      </c>
    </row>
    <row r="186" s="13" customFormat="1">
      <c r="A186" s="13"/>
      <c r="B186" s="240"/>
      <c r="C186" s="241"/>
      <c r="D186" s="242" t="s">
        <v>163</v>
      </c>
      <c r="E186" s="243" t="s">
        <v>1</v>
      </c>
      <c r="F186" s="244" t="s">
        <v>369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163</v>
      </c>
      <c r="AU186" s="250" t="s">
        <v>88</v>
      </c>
      <c r="AV186" s="13" t="s">
        <v>86</v>
      </c>
      <c r="AW186" s="13" t="s">
        <v>33</v>
      </c>
      <c r="AX186" s="13" t="s">
        <v>78</v>
      </c>
      <c r="AY186" s="250" t="s">
        <v>150</v>
      </c>
    </row>
    <row r="187" s="2" customFormat="1" ht="24.15" customHeight="1">
      <c r="A187" s="39"/>
      <c r="B187" s="40"/>
      <c r="C187" s="227" t="s">
        <v>370</v>
      </c>
      <c r="D187" s="227" t="s">
        <v>156</v>
      </c>
      <c r="E187" s="228" t="s">
        <v>371</v>
      </c>
      <c r="F187" s="229" t="s">
        <v>372</v>
      </c>
      <c r="G187" s="230" t="s">
        <v>278</v>
      </c>
      <c r="H187" s="231">
        <v>1669</v>
      </c>
      <c r="I187" s="232"/>
      <c r="J187" s="233">
        <f>ROUND(I187*H187,2)</f>
        <v>0</v>
      </c>
      <c r="K187" s="229" t="s">
        <v>160</v>
      </c>
      <c r="L187" s="45"/>
      <c r="M187" s="234" t="s">
        <v>1</v>
      </c>
      <c r="N187" s="235" t="s">
        <v>43</v>
      </c>
      <c r="O187" s="92"/>
      <c r="P187" s="236">
        <f>O187*H187</f>
        <v>0</v>
      </c>
      <c r="Q187" s="236">
        <v>1.0000000000000001E-05</v>
      </c>
      <c r="R187" s="236">
        <f>Q187*H187</f>
        <v>0.01669</v>
      </c>
      <c r="S187" s="236">
        <v>0.11500000000000001</v>
      </c>
      <c r="T187" s="237">
        <f>S187*H187</f>
        <v>191.935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149</v>
      </c>
      <c r="AT187" s="238" t="s">
        <v>156</v>
      </c>
      <c r="AU187" s="238" t="s">
        <v>88</v>
      </c>
      <c r="AY187" s="18" t="s">
        <v>150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86</v>
      </c>
      <c r="BK187" s="239">
        <f>ROUND(I187*H187,2)</f>
        <v>0</v>
      </c>
      <c r="BL187" s="18" t="s">
        <v>149</v>
      </c>
      <c r="BM187" s="238" t="s">
        <v>373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374</v>
      </c>
      <c r="G188" s="252"/>
      <c r="H188" s="255">
        <v>1669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86</v>
      </c>
      <c r="AY188" s="261" t="s">
        <v>150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369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88</v>
      </c>
      <c r="AV189" s="13" t="s">
        <v>86</v>
      </c>
      <c r="AW189" s="13" t="s">
        <v>33</v>
      </c>
      <c r="AX189" s="13" t="s">
        <v>78</v>
      </c>
      <c r="AY189" s="250" t="s">
        <v>150</v>
      </c>
    </row>
    <row r="190" s="2" customFormat="1" ht="24.15" customHeight="1">
      <c r="A190" s="39"/>
      <c r="B190" s="40"/>
      <c r="C190" s="227" t="s">
        <v>7</v>
      </c>
      <c r="D190" s="227" t="s">
        <v>156</v>
      </c>
      <c r="E190" s="228" t="s">
        <v>375</v>
      </c>
      <c r="F190" s="229" t="s">
        <v>376</v>
      </c>
      <c r="G190" s="230" t="s">
        <v>278</v>
      </c>
      <c r="H190" s="231">
        <v>1669</v>
      </c>
      <c r="I190" s="232"/>
      <c r="J190" s="233">
        <f>ROUND(I190*H190,2)</f>
        <v>0</v>
      </c>
      <c r="K190" s="229" t="s">
        <v>160</v>
      </c>
      <c r="L190" s="45"/>
      <c r="M190" s="234" t="s">
        <v>1</v>
      </c>
      <c r="N190" s="235" t="s">
        <v>43</v>
      </c>
      <c r="O190" s="92"/>
      <c r="P190" s="236">
        <f>O190*H190</f>
        <v>0</v>
      </c>
      <c r="Q190" s="236">
        <v>3.0000000000000001E-05</v>
      </c>
      <c r="R190" s="236">
        <f>Q190*H190</f>
        <v>0.050070000000000003</v>
      </c>
      <c r="S190" s="236">
        <v>0.23000000000000001</v>
      </c>
      <c r="T190" s="237">
        <f>S190*H190</f>
        <v>383.87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149</v>
      </c>
      <c r="AT190" s="238" t="s">
        <v>156</v>
      </c>
      <c r="AU190" s="238" t="s">
        <v>88</v>
      </c>
      <c r="AY190" s="18" t="s">
        <v>150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86</v>
      </c>
      <c r="BK190" s="239">
        <f>ROUND(I190*H190,2)</f>
        <v>0</v>
      </c>
      <c r="BL190" s="18" t="s">
        <v>149</v>
      </c>
      <c r="BM190" s="238" t="s">
        <v>377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374</v>
      </c>
      <c r="G191" s="252"/>
      <c r="H191" s="255">
        <v>1669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86</v>
      </c>
      <c r="AY191" s="261" t="s">
        <v>150</v>
      </c>
    </row>
    <row r="192" s="13" customFormat="1">
      <c r="A192" s="13"/>
      <c r="B192" s="240"/>
      <c r="C192" s="241"/>
      <c r="D192" s="242" t="s">
        <v>163</v>
      </c>
      <c r="E192" s="243" t="s">
        <v>1</v>
      </c>
      <c r="F192" s="244" t="s">
        <v>369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163</v>
      </c>
      <c r="AU192" s="250" t="s">
        <v>88</v>
      </c>
      <c r="AV192" s="13" t="s">
        <v>86</v>
      </c>
      <c r="AW192" s="13" t="s">
        <v>33</v>
      </c>
      <c r="AX192" s="13" t="s">
        <v>78</v>
      </c>
      <c r="AY192" s="250" t="s">
        <v>150</v>
      </c>
    </row>
    <row r="193" s="2" customFormat="1" ht="24.15" customHeight="1">
      <c r="A193" s="39"/>
      <c r="B193" s="40"/>
      <c r="C193" s="227" t="s">
        <v>378</v>
      </c>
      <c r="D193" s="227" t="s">
        <v>156</v>
      </c>
      <c r="E193" s="228" t="s">
        <v>379</v>
      </c>
      <c r="F193" s="229" t="s">
        <v>380</v>
      </c>
      <c r="G193" s="230" t="s">
        <v>278</v>
      </c>
      <c r="H193" s="231">
        <v>508.10000000000002</v>
      </c>
      <c r="I193" s="232"/>
      <c r="J193" s="233">
        <f>ROUND(I193*H193,2)</f>
        <v>0</v>
      </c>
      <c r="K193" s="229" t="s">
        <v>160</v>
      </c>
      <c r="L193" s="45"/>
      <c r="M193" s="234" t="s">
        <v>1</v>
      </c>
      <c r="N193" s="235" t="s">
        <v>43</v>
      </c>
      <c r="O193" s="92"/>
      <c r="P193" s="236">
        <f>O193*H193</f>
        <v>0</v>
      </c>
      <c r="Q193" s="236">
        <v>2.0000000000000002E-05</v>
      </c>
      <c r="R193" s="236">
        <f>Q193*H193</f>
        <v>0.010162000000000001</v>
      </c>
      <c r="S193" s="236">
        <v>0.184</v>
      </c>
      <c r="T193" s="237">
        <f>S193*H193</f>
        <v>93.490400000000008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149</v>
      </c>
      <c r="AT193" s="238" t="s">
        <v>156</v>
      </c>
      <c r="AU193" s="238" t="s">
        <v>88</v>
      </c>
      <c r="AY193" s="18" t="s">
        <v>150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86</v>
      </c>
      <c r="BK193" s="239">
        <f>ROUND(I193*H193,2)</f>
        <v>0</v>
      </c>
      <c r="BL193" s="18" t="s">
        <v>149</v>
      </c>
      <c r="BM193" s="238" t="s">
        <v>381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382</v>
      </c>
      <c r="G194" s="252"/>
      <c r="H194" s="255">
        <v>426.5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78</v>
      </c>
      <c r="AY194" s="261" t="s">
        <v>150</v>
      </c>
    </row>
    <row r="195" s="13" customFormat="1">
      <c r="A195" s="13"/>
      <c r="B195" s="240"/>
      <c r="C195" s="241"/>
      <c r="D195" s="242" t="s">
        <v>163</v>
      </c>
      <c r="E195" s="243" t="s">
        <v>1</v>
      </c>
      <c r="F195" s="244" t="s">
        <v>383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163</v>
      </c>
      <c r="AU195" s="250" t="s">
        <v>88</v>
      </c>
      <c r="AV195" s="13" t="s">
        <v>86</v>
      </c>
      <c r="AW195" s="13" t="s">
        <v>33</v>
      </c>
      <c r="AX195" s="13" t="s">
        <v>78</v>
      </c>
      <c r="AY195" s="250" t="s">
        <v>150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384</v>
      </c>
      <c r="G196" s="252"/>
      <c r="H196" s="255">
        <v>81.599999999999994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78</v>
      </c>
      <c r="AY196" s="261" t="s">
        <v>150</v>
      </c>
    </row>
    <row r="197" s="15" customFormat="1">
      <c r="A197" s="15"/>
      <c r="B197" s="265"/>
      <c r="C197" s="266"/>
      <c r="D197" s="242" t="s">
        <v>163</v>
      </c>
      <c r="E197" s="267" t="s">
        <v>1</v>
      </c>
      <c r="F197" s="268" t="s">
        <v>311</v>
      </c>
      <c r="G197" s="266"/>
      <c r="H197" s="269">
        <v>508.10000000000002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5" t="s">
        <v>163</v>
      </c>
      <c r="AU197" s="275" t="s">
        <v>88</v>
      </c>
      <c r="AV197" s="15" t="s">
        <v>149</v>
      </c>
      <c r="AW197" s="15" t="s">
        <v>33</v>
      </c>
      <c r="AX197" s="15" t="s">
        <v>86</v>
      </c>
      <c r="AY197" s="275" t="s">
        <v>150</v>
      </c>
    </row>
    <row r="198" s="13" customFormat="1">
      <c r="A198" s="13"/>
      <c r="B198" s="240"/>
      <c r="C198" s="241"/>
      <c r="D198" s="242" t="s">
        <v>163</v>
      </c>
      <c r="E198" s="243" t="s">
        <v>1</v>
      </c>
      <c r="F198" s="244" t="s">
        <v>385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163</v>
      </c>
      <c r="AU198" s="250" t="s">
        <v>88</v>
      </c>
      <c r="AV198" s="13" t="s">
        <v>86</v>
      </c>
      <c r="AW198" s="13" t="s">
        <v>33</v>
      </c>
      <c r="AX198" s="13" t="s">
        <v>78</v>
      </c>
      <c r="AY198" s="250" t="s">
        <v>150</v>
      </c>
    </row>
    <row r="199" s="2" customFormat="1" ht="24.15" customHeight="1">
      <c r="A199" s="39"/>
      <c r="B199" s="40"/>
      <c r="C199" s="227" t="s">
        <v>386</v>
      </c>
      <c r="D199" s="227" t="s">
        <v>156</v>
      </c>
      <c r="E199" s="228" t="s">
        <v>387</v>
      </c>
      <c r="F199" s="229" t="s">
        <v>388</v>
      </c>
      <c r="G199" s="230" t="s">
        <v>389</v>
      </c>
      <c r="H199" s="231">
        <v>10.1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0.20499999999999999</v>
      </c>
      <c r="T199" s="237">
        <f>S199*H199</f>
        <v>2.0705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149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390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391</v>
      </c>
      <c r="G200" s="252"/>
      <c r="H200" s="255">
        <v>10.1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2" customFormat="1" ht="16.5" customHeight="1">
      <c r="A201" s="39"/>
      <c r="B201" s="40"/>
      <c r="C201" s="227" t="s">
        <v>392</v>
      </c>
      <c r="D201" s="227" t="s">
        <v>156</v>
      </c>
      <c r="E201" s="228" t="s">
        <v>393</v>
      </c>
      <c r="F201" s="229" t="s">
        <v>394</v>
      </c>
      <c r="G201" s="230" t="s">
        <v>278</v>
      </c>
      <c r="H201" s="231">
        <v>2055.5999999999999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395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396</v>
      </c>
      <c r="G202" s="252"/>
      <c r="H202" s="255">
        <v>1259.9000000000001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78</v>
      </c>
      <c r="AY202" s="261" t="s">
        <v>150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397</v>
      </c>
      <c r="G203" s="252"/>
      <c r="H203" s="255">
        <v>795.70000000000005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78</v>
      </c>
      <c r="AY203" s="261" t="s">
        <v>150</v>
      </c>
    </row>
    <row r="204" s="15" customFormat="1">
      <c r="A204" s="15"/>
      <c r="B204" s="265"/>
      <c r="C204" s="266"/>
      <c r="D204" s="242" t="s">
        <v>163</v>
      </c>
      <c r="E204" s="267" t="s">
        <v>1</v>
      </c>
      <c r="F204" s="268" t="s">
        <v>311</v>
      </c>
      <c r="G204" s="266"/>
      <c r="H204" s="269">
        <v>2055.5999999999999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163</v>
      </c>
      <c r="AU204" s="275" t="s">
        <v>88</v>
      </c>
      <c r="AV204" s="15" t="s">
        <v>149</v>
      </c>
      <c r="AW204" s="15" t="s">
        <v>33</v>
      </c>
      <c r="AX204" s="15" t="s">
        <v>86</v>
      </c>
      <c r="AY204" s="275" t="s">
        <v>150</v>
      </c>
    </row>
    <row r="205" s="2" customFormat="1" ht="21.75" customHeight="1">
      <c r="A205" s="39"/>
      <c r="B205" s="40"/>
      <c r="C205" s="227" t="s">
        <v>398</v>
      </c>
      <c r="D205" s="227" t="s">
        <v>156</v>
      </c>
      <c r="E205" s="228" t="s">
        <v>399</v>
      </c>
      <c r="F205" s="229" t="s">
        <v>400</v>
      </c>
      <c r="G205" s="230" t="s">
        <v>401</v>
      </c>
      <c r="H205" s="231">
        <v>1811.1500000000001</v>
      </c>
      <c r="I205" s="232"/>
      <c r="J205" s="233">
        <f>ROUND(I205*H205,2)</f>
        <v>0</v>
      </c>
      <c r="K205" s="229" t="s">
        <v>160</v>
      </c>
      <c r="L205" s="45"/>
      <c r="M205" s="234" t="s">
        <v>1</v>
      </c>
      <c r="N205" s="235" t="s">
        <v>43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149</v>
      </c>
      <c r="AT205" s="238" t="s">
        <v>156</v>
      </c>
      <c r="AU205" s="238" t="s">
        <v>88</v>
      </c>
      <c r="AY205" s="18" t="s">
        <v>150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86</v>
      </c>
      <c r="BK205" s="239">
        <f>ROUND(I205*H205,2)</f>
        <v>0</v>
      </c>
      <c r="BL205" s="18" t="s">
        <v>149</v>
      </c>
      <c r="BM205" s="238" t="s">
        <v>402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403</v>
      </c>
      <c r="G206" s="252"/>
      <c r="H206" s="255">
        <v>603.39999999999998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78</v>
      </c>
      <c r="AY206" s="261" t="s">
        <v>150</v>
      </c>
    </row>
    <row r="207" s="14" customFormat="1">
      <c r="A207" s="14"/>
      <c r="B207" s="251"/>
      <c r="C207" s="252"/>
      <c r="D207" s="242" t="s">
        <v>163</v>
      </c>
      <c r="E207" s="253" t="s">
        <v>1</v>
      </c>
      <c r="F207" s="254" t="s">
        <v>404</v>
      </c>
      <c r="G207" s="252"/>
      <c r="H207" s="255">
        <v>1207.75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163</v>
      </c>
      <c r="AU207" s="261" t="s">
        <v>88</v>
      </c>
      <c r="AV207" s="14" t="s">
        <v>88</v>
      </c>
      <c r="AW207" s="14" t="s">
        <v>33</v>
      </c>
      <c r="AX207" s="14" t="s">
        <v>78</v>
      </c>
      <c r="AY207" s="261" t="s">
        <v>150</v>
      </c>
    </row>
    <row r="208" s="15" customFormat="1">
      <c r="A208" s="15"/>
      <c r="B208" s="265"/>
      <c r="C208" s="266"/>
      <c r="D208" s="242" t="s">
        <v>163</v>
      </c>
      <c r="E208" s="267" t="s">
        <v>1</v>
      </c>
      <c r="F208" s="268" t="s">
        <v>311</v>
      </c>
      <c r="G208" s="266"/>
      <c r="H208" s="269">
        <v>1811.1500000000001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5" t="s">
        <v>163</v>
      </c>
      <c r="AU208" s="275" t="s">
        <v>88</v>
      </c>
      <c r="AV208" s="15" t="s">
        <v>149</v>
      </c>
      <c r="AW208" s="15" t="s">
        <v>33</v>
      </c>
      <c r="AX208" s="15" t="s">
        <v>86</v>
      </c>
      <c r="AY208" s="275" t="s">
        <v>150</v>
      </c>
    </row>
    <row r="209" s="2" customFormat="1" ht="24.15" customHeight="1">
      <c r="A209" s="39"/>
      <c r="B209" s="40"/>
      <c r="C209" s="227" t="s">
        <v>405</v>
      </c>
      <c r="D209" s="227" t="s">
        <v>156</v>
      </c>
      <c r="E209" s="228" t="s">
        <v>406</v>
      </c>
      <c r="F209" s="229" t="s">
        <v>407</v>
      </c>
      <c r="G209" s="230" t="s">
        <v>401</v>
      </c>
      <c r="H209" s="231">
        <v>362.23000000000002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408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409</v>
      </c>
      <c r="G210" s="252"/>
      <c r="H210" s="255">
        <v>362.23000000000002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24.15" customHeight="1">
      <c r="A211" s="39"/>
      <c r="B211" s="40"/>
      <c r="C211" s="227" t="s">
        <v>410</v>
      </c>
      <c r="D211" s="227" t="s">
        <v>156</v>
      </c>
      <c r="E211" s="228" t="s">
        <v>411</v>
      </c>
      <c r="F211" s="229" t="s">
        <v>412</v>
      </c>
      <c r="G211" s="230" t="s">
        <v>401</v>
      </c>
      <c r="H211" s="231">
        <v>122.79000000000001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413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414</v>
      </c>
      <c r="G212" s="252"/>
      <c r="H212" s="255">
        <v>11.43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78</v>
      </c>
      <c r="AY212" s="261" t="s">
        <v>150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415</v>
      </c>
      <c r="G213" s="252"/>
      <c r="H213" s="255">
        <v>111.36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78</v>
      </c>
      <c r="AY213" s="261" t="s">
        <v>150</v>
      </c>
    </row>
    <row r="214" s="15" customFormat="1">
      <c r="A214" s="15"/>
      <c r="B214" s="265"/>
      <c r="C214" s="266"/>
      <c r="D214" s="242" t="s">
        <v>163</v>
      </c>
      <c r="E214" s="267" t="s">
        <v>1</v>
      </c>
      <c r="F214" s="268" t="s">
        <v>311</v>
      </c>
      <c r="G214" s="266"/>
      <c r="H214" s="269">
        <v>122.79000000000001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5" t="s">
        <v>163</v>
      </c>
      <c r="AU214" s="275" t="s">
        <v>88</v>
      </c>
      <c r="AV214" s="15" t="s">
        <v>149</v>
      </c>
      <c r="AW214" s="15" t="s">
        <v>33</v>
      </c>
      <c r="AX214" s="15" t="s">
        <v>86</v>
      </c>
      <c r="AY214" s="275" t="s">
        <v>150</v>
      </c>
    </row>
    <row r="215" s="2" customFormat="1" ht="24.15" customHeight="1">
      <c r="A215" s="39"/>
      <c r="B215" s="40"/>
      <c r="C215" s="227" t="s">
        <v>416</v>
      </c>
      <c r="D215" s="227" t="s">
        <v>156</v>
      </c>
      <c r="E215" s="228" t="s">
        <v>417</v>
      </c>
      <c r="F215" s="229" t="s">
        <v>418</v>
      </c>
      <c r="G215" s="230" t="s">
        <v>401</v>
      </c>
      <c r="H215" s="231">
        <v>15.805</v>
      </c>
      <c r="I215" s="232"/>
      <c r="J215" s="233">
        <f>ROUND(I215*H215,2)</f>
        <v>0</v>
      </c>
      <c r="K215" s="229" t="s">
        <v>160</v>
      </c>
      <c r="L215" s="45"/>
      <c r="M215" s="234" t="s">
        <v>1</v>
      </c>
      <c r="N215" s="235" t="s">
        <v>43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149</v>
      </c>
      <c r="AT215" s="238" t="s">
        <v>156</v>
      </c>
      <c r="AU215" s="238" t="s">
        <v>88</v>
      </c>
      <c r="AY215" s="18" t="s">
        <v>150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86</v>
      </c>
      <c r="BK215" s="239">
        <f>ROUND(I215*H215,2)</f>
        <v>0</v>
      </c>
      <c r="BL215" s="18" t="s">
        <v>149</v>
      </c>
      <c r="BM215" s="238" t="s">
        <v>419</v>
      </c>
    </row>
    <row r="216" s="13" customFormat="1">
      <c r="A216" s="13"/>
      <c r="B216" s="240"/>
      <c r="C216" s="241"/>
      <c r="D216" s="242" t="s">
        <v>163</v>
      </c>
      <c r="E216" s="243" t="s">
        <v>1</v>
      </c>
      <c r="F216" s="244" t="s">
        <v>420</v>
      </c>
      <c r="G216" s="241"/>
      <c r="H216" s="243" t="s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163</v>
      </c>
      <c r="AU216" s="250" t="s">
        <v>88</v>
      </c>
      <c r="AV216" s="13" t="s">
        <v>86</v>
      </c>
      <c r="AW216" s="13" t="s">
        <v>33</v>
      </c>
      <c r="AX216" s="13" t="s">
        <v>78</v>
      </c>
      <c r="AY216" s="250" t="s">
        <v>150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421</v>
      </c>
      <c r="G217" s="252"/>
      <c r="H217" s="255">
        <v>7.6950000000000003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78</v>
      </c>
      <c r="AY217" s="261" t="s">
        <v>150</v>
      </c>
    </row>
    <row r="218" s="14" customFormat="1">
      <c r="A218" s="14"/>
      <c r="B218" s="251"/>
      <c r="C218" s="252"/>
      <c r="D218" s="242" t="s">
        <v>163</v>
      </c>
      <c r="E218" s="253" t="s">
        <v>1</v>
      </c>
      <c r="F218" s="254" t="s">
        <v>422</v>
      </c>
      <c r="G218" s="252"/>
      <c r="H218" s="255">
        <v>8.1099999999999994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163</v>
      </c>
      <c r="AU218" s="261" t="s">
        <v>88</v>
      </c>
      <c r="AV218" s="14" t="s">
        <v>88</v>
      </c>
      <c r="AW218" s="14" t="s">
        <v>33</v>
      </c>
      <c r="AX218" s="14" t="s">
        <v>78</v>
      </c>
      <c r="AY218" s="261" t="s">
        <v>150</v>
      </c>
    </row>
    <row r="219" s="15" customFormat="1">
      <c r="A219" s="15"/>
      <c r="B219" s="265"/>
      <c r="C219" s="266"/>
      <c r="D219" s="242" t="s">
        <v>163</v>
      </c>
      <c r="E219" s="267" t="s">
        <v>1</v>
      </c>
      <c r="F219" s="268" t="s">
        <v>311</v>
      </c>
      <c r="G219" s="266"/>
      <c r="H219" s="269">
        <v>15.805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5" t="s">
        <v>163</v>
      </c>
      <c r="AU219" s="275" t="s">
        <v>88</v>
      </c>
      <c r="AV219" s="15" t="s">
        <v>149</v>
      </c>
      <c r="AW219" s="15" t="s">
        <v>33</v>
      </c>
      <c r="AX219" s="15" t="s">
        <v>86</v>
      </c>
      <c r="AY219" s="275" t="s">
        <v>150</v>
      </c>
    </row>
    <row r="220" s="2" customFormat="1" ht="16.5" customHeight="1">
      <c r="A220" s="39"/>
      <c r="B220" s="40"/>
      <c r="C220" s="227" t="s">
        <v>423</v>
      </c>
      <c r="D220" s="227" t="s">
        <v>156</v>
      </c>
      <c r="E220" s="228" t="s">
        <v>424</v>
      </c>
      <c r="F220" s="229" t="s">
        <v>425</v>
      </c>
      <c r="G220" s="230" t="s">
        <v>401</v>
      </c>
      <c r="H220" s="231">
        <v>10.576000000000001</v>
      </c>
      <c r="I220" s="232"/>
      <c r="J220" s="233">
        <f>ROUND(I220*H220,2)</f>
        <v>0</v>
      </c>
      <c r="K220" s="229" t="s">
        <v>160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149</v>
      </c>
      <c r="AT220" s="238" t="s">
        <v>156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426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427</v>
      </c>
      <c r="G221" s="252"/>
      <c r="H221" s="255">
        <v>2.7360000000000002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78</v>
      </c>
      <c r="AY221" s="261" t="s">
        <v>150</v>
      </c>
    </row>
    <row r="222" s="14" customFormat="1">
      <c r="A222" s="14"/>
      <c r="B222" s="251"/>
      <c r="C222" s="252"/>
      <c r="D222" s="242" t="s">
        <v>163</v>
      </c>
      <c r="E222" s="253" t="s">
        <v>1</v>
      </c>
      <c r="F222" s="254" t="s">
        <v>428</v>
      </c>
      <c r="G222" s="252"/>
      <c r="H222" s="255">
        <v>7.8399999999999999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163</v>
      </c>
      <c r="AU222" s="261" t="s">
        <v>88</v>
      </c>
      <c r="AV222" s="14" t="s">
        <v>88</v>
      </c>
      <c r="AW222" s="14" t="s">
        <v>33</v>
      </c>
      <c r="AX222" s="14" t="s">
        <v>78</v>
      </c>
      <c r="AY222" s="261" t="s">
        <v>150</v>
      </c>
    </row>
    <row r="223" s="15" customFormat="1">
      <c r="A223" s="15"/>
      <c r="B223" s="265"/>
      <c r="C223" s="266"/>
      <c r="D223" s="242" t="s">
        <v>163</v>
      </c>
      <c r="E223" s="267" t="s">
        <v>1</v>
      </c>
      <c r="F223" s="268" t="s">
        <v>311</v>
      </c>
      <c r="G223" s="266"/>
      <c r="H223" s="269">
        <v>10.576000000000001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163</v>
      </c>
      <c r="AU223" s="275" t="s">
        <v>88</v>
      </c>
      <c r="AV223" s="15" t="s">
        <v>149</v>
      </c>
      <c r="AW223" s="15" t="s">
        <v>33</v>
      </c>
      <c r="AX223" s="15" t="s">
        <v>86</v>
      </c>
      <c r="AY223" s="275" t="s">
        <v>150</v>
      </c>
    </row>
    <row r="224" s="2" customFormat="1" ht="21.75" customHeight="1">
      <c r="A224" s="39"/>
      <c r="B224" s="40"/>
      <c r="C224" s="227" t="s">
        <v>429</v>
      </c>
      <c r="D224" s="227" t="s">
        <v>156</v>
      </c>
      <c r="E224" s="228" t="s">
        <v>430</v>
      </c>
      <c r="F224" s="229" t="s">
        <v>431</v>
      </c>
      <c r="G224" s="230" t="s">
        <v>278</v>
      </c>
      <c r="H224" s="231">
        <v>9.1199999999999992</v>
      </c>
      <c r="I224" s="232"/>
      <c r="J224" s="233">
        <f>ROUND(I224*H224,2)</f>
        <v>0</v>
      </c>
      <c r="K224" s="229" t="s">
        <v>160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0.00084000000000000003</v>
      </c>
      <c r="R224" s="236">
        <f>Q224*H224</f>
        <v>0.0076607999999999997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149</v>
      </c>
      <c r="AT224" s="238" t="s">
        <v>156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432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433</v>
      </c>
      <c r="G225" s="252"/>
      <c r="H225" s="255">
        <v>9.1199999999999992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86</v>
      </c>
      <c r="AY225" s="261" t="s">
        <v>150</v>
      </c>
    </row>
    <row r="226" s="2" customFormat="1" ht="24.15" customHeight="1">
      <c r="A226" s="39"/>
      <c r="B226" s="40"/>
      <c r="C226" s="227" t="s">
        <v>434</v>
      </c>
      <c r="D226" s="227" t="s">
        <v>156</v>
      </c>
      <c r="E226" s="228" t="s">
        <v>435</v>
      </c>
      <c r="F226" s="229" t="s">
        <v>436</v>
      </c>
      <c r="G226" s="230" t="s">
        <v>278</v>
      </c>
      <c r="H226" s="231">
        <v>9.1199999999999992</v>
      </c>
      <c r="I226" s="232"/>
      <c r="J226" s="233">
        <f>ROUND(I226*H226,2)</f>
        <v>0</v>
      </c>
      <c r="K226" s="229" t="s">
        <v>160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149</v>
      </c>
      <c r="AT226" s="238" t="s">
        <v>156</v>
      </c>
      <c r="AU226" s="238" t="s">
        <v>88</v>
      </c>
      <c r="AY226" s="18" t="s">
        <v>150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86</v>
      </c>
      <c r="BK226" s="239">
        <f>ROUND(I226*H226,2)</f>
        <v>0</v>
      </c>
      <c r="BL226" s="18" t="s">
        <v>149</v>
      </c>
      <c r="BM226" s="238" t="s">
        <v>437</v>
      </c>
    </row>
    <row r="227" s="14" customFormat="1">
      <c r="A227" s="14"/>
      <c r="B227" s="251"/>
      <c r="C227" s="252"/>
      <c r="D227" s="242" t="s">
        <v>163</v>
      </c>
      <c r="E227" s="253" t="s">
        <v>1</v>
      </c>
      <c r="F227" s="254" t="s">
        <v>438</v>
      </c>
      <c r="G227" s="252"/>
      <c r="H227" s="255">
        <v>9.1199999999999992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163</v>
      </c>
      <c r="AU227" s="261" t="s">
        <v>88</v>
      </c>
      <c r="AV227" s="14" t="s">
        <v>88</v>
      </c>
      <c r="AW227" s="14" t="s">
        <v>33</v>
      </c>
      <c r="AX227" s="14" t="s">
        <v>86</v>
      </c>
      <c r="AY227" s="261" t="s">
        <v>150</v>
      </c>
    </row>
    <row r="228" s="2" customFormat="1" ht="24.15" customHeight="1">
      <c r="A228" s="39"/>
      <c r="B228" s="40"/>
      <c r="C228" s="227" t="s">
        <v>439</v>
      </c>
      <c r="D228" s="227" t="s">
        <v>156</v>
      </c>
      <c r="E228" s="228" t="s">
        <v>440</v>
      </c>
      <c r="F228" s="229" t="s">
        <v>441</v>
      </c>
      <c r="G228" s="230" t="s">
        <v>283</v>
      </c>
      <c r="H228" s="231">
        <v>15</v>
      </c>
      <c r="I228" s="232"/>
      <c r="J228" s="233">
        <f>ROUND(I228*H228,2)</f>
        <v>0</v>
      </c>
      <c r="K228" s="229" t="s">
        <v>160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149</v>
      </c>
      <c r="AT228" s="238" t="s">
        <v>156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442</v>
      </c>
    </row>
    <row r="229" s="14" customFormat="1">
      <c r="A229" s="14"/>
      <c r="B229" s="251"/>
      <c r="C229" s="252"/>
      <c r="D229" s="242" t="s">
        <v>163</v>
      </c>
      <c r="E229" s="253" t="s">
        <v>1</v>
      </c>
      <c r="F229" s="254" t="s">
        <v>443</v>
      </c>
      <c r="G229" s="252"/>
      <c r="H229" s="255">
        <v>15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163</v>
      </c>
      <c r="AU229" s="261" t="s">
        <v>88</v>
      </c>
      <c r="AV229" s="14" t="s">
        <v>88</v>
      </c>
      <c r="AW229" s="14" t="s">
        <v>33</v>
      </c>
      <c r="AX229" s="14" t="s">
        <v>86</v>
      </c>
      <c r="AY229" s="261" t="s">
        <v>150</v>
      </c>
    </row>
    <row r="230" s="2" customFormat="1" ht="24.15" customHeight="1">
      <c r="A230" s="39"/>
      <c r="B230" s="40"/>
      <c r="C230" s="227" t="s">
        <v>444</v>
      </c>
      <c r="D230" s="227" t="s">
        <v>156</v>
      </c>
      <c r="E230" s="228" t="s">
        <v>445</v>
      </c>
      <c r="F230" s="229" t="s">
        <v>446</v>
      </c>
      <c r="G230" s="230" t="s">
        <v>283</v>
      </c>
      <c r="H230" s="231">
        <v>2</v>
      </c>
      <c r="I230" s="232"/>
      <c r="J230" s="233">
        <f>ROUND(I230*H230,2)</f>
        <v>0</v>
      </c>
      <c r="K230" s="229" t="s">
        <v>160</v>
      </c>
      <c r="L230" s="45"/>
      <c r="M230" s="234" t="s">
        <v>1</v>
      </c>
      <c r="N230" s="235" t="s">
        <v>43</v>
      </c>
      <c r="O230" s="92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149</v>
      </c>
      <c r="AT230" s="238" t="s">
        <v>156</v>
      </c>
      <c r="AU230" s="238" t="s">
        <v>88</v>
      </c>
      <c r="AY230" s="18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86</v>
      </c>
      <c r="BK230" s="239">
        <f>ROUND(I230*H230,2)</f>
        <v>0</v>
      </c>
      <c r="BL230" s="18" t="s">
        <v>149</v>
      </c>
      <c r="BM230" s="238" t="s">
        <v>447</v>
      </c>
    </row>
    <row r="231" s="14" customFormat="1">
      <c r="A231" s="14"/>
      <c r="B231" s="251"/>
      <c r="C231" s="252"/>
      <c r="D231" s="242" t="s">
        <v>163</v>
      </c>
      <c r="E231" s="253" t="s">
        <v>1</v>
      </c>
      <c r="F231" s="254" t="s">
        <v>448</v>
      </c>
      <c r="G231" s="252"/>
      <c r="H231" s="255">
        <v>2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163</v>
      </c>
      <c r="AU231" s="261" t="s">
        <v>88</v>
      </c>
      <c r="AV231" s="14" t="s">
        <v>88</v>
      </c>
      <c r="AW231" s="14" t="s">
        <v>33</v>
      </c>
      <c r="AX231" s="14" t="s">
        <v>86</v>
      </c>
      <c r="AY231" s="261" t="s">
        <v>150</v>
      </c>
    </row>
    <row r="232" s="2" customFormat="1" ht="24.15" customHeight="1">
      <c r="A232" s="39"/>
      <c r="B232" s="40"/>
      <c r="C232" s="227" t="s">
        <v>449</v>
      </c>
      <c r="D232" s="227" t="s">
        <v>156</v>
      </c>
      <c r="E232" s="228" t="s">
        <v>450</v>
      </c>
      <c r="F232" s="229" t="s">
        <v>451</v>
      </c>
      <c r="G232" s="230" t="s">
        <v>283</v>
      </c>
      <c r="H232" s="231">
        <v>15</v>
      </c>
      <c r="I232" s="232"/>
      <c r="J232" s="233">
        <f>ROUND(I232*H232,2)</f>
        <v>0</v>
      </c>
      <c r="K232" s="229" t="s">
        <v>160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149</v>
      </c>
      <c r="AT232" s="238" t="s">
        <v>156</v>
      </c>
      <c r="AU232" s="238" t="s">
        <v>88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86</v>
      </c>
      <c r="BK232" s="239">
        <f>ROUND(I232*H232,2)</f>
        <v>0</v>
      </c>
      <c r="BL232" s="18" t="s">
        <v>149</v>
      </c>
      <c r="BM232" s="238" t="s">
        <v>452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453</v>
      </c>
      <c r="G233" s="252"/>
      <c r="H233" s="255">
        <v>15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88</v>
      </c>
      <c r="AV233" s="14" t="s">
        <v>88</v>
      </c>
      <c r="AW233" s="14" t="s">
        <v>33</v>
      </c>
      <c r="AX233" s="14" t="s">
        <v>86</v>
      </c>
      <c r="AY233" s="261" t="s">
        <v>150</v>
      </c>
    </row>
    <row r="234" s="2" customFormat="1" ht="24.15" customHeight="1">
      <c r="A234" s="39"/>
      <c r="B234" s="40"/>
      <c r="C234" s="227" t="s">
        <v>454</v>
      </c>
      <c r="D234" s="227" t="s">
        <v>156</v>
      </c>
      <c r="E234" s="228" t="s">
        <v>455</v>
      </c>
      <c r="F234" s="229" t="s">
        <v>456</v>
      </c>
      <c r="G234" s="230" t="s">
        <v>283</v>
      </c>
      <c r="H234" s="231">
        <v>2</v>
      </c>
      <c r="I234" s="232"/>
      <c r="J234" s="233">
        <f>ROUND(I234*H234,2)</f>
        <v>0</v>
      </c>
      <c r="K234" s="229" t="s">
        <v>160</v>
      </c>
      <c r="L234" s="45"/>
      <c r="M234" s="234" t="s">
        <v>1</v>
      </c>
      <c r="N234" s="235" t="s">
        <v>43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149</v>
      </c>
      <c r="AT234" s="238" t="s">
        <v>156</v>
      </c>
      <c r="AU234" s="238" t="s">
        <v>88</v>
      </c>
      <c r="AY234" s="18" t="s">
        <v>150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86</v>
      </c>
      <c r="BK234" s="239">
        <f>ROUND(I234*H234,2)</f>
        <v>0</v>
      </c>
      <c r="BL234" s="18" t="s">
        <v>149</v>
      </c>
      <c r="BM234" s="238" t="s">
        <v>457</v>
      </c>
    </row>
    <row r="235" s="14" customFormat="1">
      <c r="A235" s="14"/>
      <c r="B235" s="251"/>
      <c r="C235" s="252"/>
      <c r="D235" s="242" t="s">
        <v>163</v>
      </c>
      <c r="E235" s="253" t="s">
        <v>1</v>
      </c>
      <c r="F235" s="254" t="s">
        <v>458</v>
      </c>
      <c r="G235" s="252"/>
      <c r="H235" s="255">
        <v>2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163</v>
      </c>
      <c r="AU235" s="261" t="s">
        <v>88</v>
      </c>
      <c r="AV235" s="14" t="s">
        <v>88</v>
      </c>
      <c r="AW235" s="14" t="s">
        <v>33</v>
      </c>
      <c r="AX235" s="14" t="s">
        <v>86</v>
      </c>
      <c r="AY235" s="261" t="s">
        <v>150</v>
      </c>
    </row>
    <row r="236" s="2" customFormat="1" ht="33" customHeight="1">
      <c r="A236" s="39"/>
      <c r="B236" s="40"/>
      <c r="C236" s="227" t="s">
        <v>459</v>
      </c>
      <c r="D236" s="227" t="s">
        <v>156</v>
      </c>
      <c r="E236" s="228" t="s">
        <v>460</v>
      </c>
      <c r="F236" s="229" t="s">
        <v>461</v>
      </c>
      <c r="G236" s="230" t="s">
        <v>283</v>
      </c>
      <c r="H236" s="231">
        <v>285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149</v>
      </c>
      <c r="AT236" s="238" t="s">
        <v>156</v>
      </c>
      <c r="AU236" s="238" t="s">
        <v>88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86</v>
      </c>
      <c r="BK236" s="239">
        <f>ROUND(I236*H236,2)</f>
        <v>0</v>
      </c>
      <c r="BL236" s="18" t="s">
        <v>149</v>
      </c>
      <c r="BM236" s="238" t="s">
        <v>462</v>
      </c>
    </row>
    <row r="237" s="14" customFormat="1">
      <c r="A237" s="14"/>
      <c r="B237" s="251"/>
      <c r="C237" s="252"/>
      <c r="D237" s="242" t="s">
        <v>163</v>
      </c>
      <c r="E237" s="253" t="s">
        <v>1</v>
      </c>
      <c r="F237" s="254" t="s">
        <v>463</v>
      </c>
      <c r="G237" s="252"/>
      <c r="H237" s="255">
        <v>285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163</v>
      </c>
      <c r="AU237" s="261" t="s">
        <v>88</v>
      </c>
      <c r="AV237" s="14" t="s">
        <v>88</v>
      </c>
      <c r="AW237" s="14" t="s">
        <v>33</v>
      </c>
      <c r="AX237" s="14" t="s">
        <v>86</v>
      </c>
      <c r="AY237" s="261" t="s">
        <v>150</v>
      </c>
    </row>
    <row r="238" s="2" customFormat="1" ht="33" customHeight="1">
      <c r="A238" s="39"/>
      <c r="B238" s="40"/>
      <c r="C238" s="227" t="s">
        <v>464</v>
      </c>
      <c r="D238" s="227" t="s">
        <v>156</v>
      </c>
      <c r="E238" s="228" t="s">
        <v>465</v>
      </c>
      <c r="F238" s="229" t="s">
        <v>466</v>
      </c>
      <c r="G238" s="230" t="s">
        <v>283</v>
      </c>
      <c r="H238" s="231">
        <v>38</v>
      </c>
      <c r="I238" s="232"/>
      <c r="J238" s="233">
        <f>ROUND(I238*H238,2)</f>
        <v>0</v>
      </c>
      <c r="K238" s="229" t="s">
        <v>160</v>
      </c>
      <c r="L238" s="45"/>
      <c r="M238" s="234" t="s">
        <v>1</v>
      </c>
      <c r="N238" s="235" t="s">
        <v>43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149</v>
      </c>
      <c r="AT238" s="238" t="s">
        <v>156</v>
      </c>
      <c r="AU238" s="238" t="s">
        <v>88</v>
      </c>
      <c r="AY238" s="18" t="s">
        <v>150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86</v>
      </c>
      <c r="BK238" s="239">
        <f>ROUND(I238*H238,2)</f>
        <v>0</v>
      </c>
      <c r="BL238" s="18" t="s">
        <v>149</v>
      </c>
      <c r="BM238" s="238" t="s">
        <v>467</v>
      </c>
    </row>
    <row r="239" s="14" customFormat="1">
      <c r="A239" s="14"/>
      <c r="B239" s="251"/>
      <c r="C239" s="252"/>
      <c r="D239" s="242" t="s">
        <v>163</v>
      </c>
      <c r="E239" s="253" t="s">
        <v>1</v>
      </c>
      <c r="F239" s="254" t="s">
        <v>468</v>
      </c>
      <c r="G239" s="252"/>
      <c r="H239" s="255">
        <v>38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163</v>
      </c>
      <c r="AU239" s="261" t="s">
        <v>88</v>
      </c>
      <c r="AV239" s="14" t="s">
        <v>88</v>
      </c>
      <c r="AW239" s="14" t="s">
        <v>33</v>
      </c>
      <c r="AX239" s="14" t="s">
        <v>86</v>
      </c>
      <c r="AY239" s="261" t="s">
        <v>150</v>
      </c>
    </row>
    <row r="240" s="2" customFormat="1" ht="37.8" customHeight="1">
      <c r="A240" s="39"/>
      <c r="B240" s="40"/>
      <c r="C240" s="227" t="s">
        <v>469</v>
      </c>
      <c r="D240" s="227" t="s">
        <v>156</v>
      </c>
      <c r="E240" s="228" t="s">
        <v>470</v>
      </c>
      <c r="F240" s="229" t="s">
        <v>471</v>
      </c>
      <c r="G240" s="230" t="s">
        <v>401</v>
      </c>
      <c r="H240" s="231">
        <v>214.072</v>
      </c>
      <c r="I240" s="232"/>
      <c r="J240" s="233">
        <f>ROUND(I240*H240,2)</f>
        <v>0</v>
      </c>
      <c r="K240" s="229" t="s">
        <v>160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149</v>
      </c>
      <c r="AT240" s="238" t="s">
        <v>156</v>
      </c>
      <c r="AU240" s="238" t="s">
        <v>88</v>
      </c>
      <c r="AY240" s="18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86</v>
      </c>
      <c r="BK240" s="239">
        <f>ROUND(I240*H240,2)</f>
        <v>0</v>
      </c>
      <c r="BL240" s="18" t="s">
        <v>149</v>
      </c>
      <c r="BM240" s="238" t="s">
        <v>472</v>
      </c>
    </row>
    <row r="241" s="13" customFormat="1">
      <c r="A241" s="13"/>
      <c r="B241" s="240"/>
      <c r="C241" s="241"/>
      <c r="D241" s="242" t="s">
        <v>163</v>
      </c>
      <c r="E241" s="243" t="s">
        <v>1</v>
      </c>
      <c r="F241" s="244" t="s">
        <v>473</v>
      </c>
      <c r="G241" s="241"/>
      <c r="H241" s="243" t="s">
        <v>1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163</v>
      </c>
      <c r="AU241" s="250" t="s">
        <v>88</v>
      </c>
      <c r="AV241" s="13" t="s">
        <v>86</v>
      </c>
      <c r="AW241" s="13" t="s">
        <v>33</v>
      </c>
      <c r="AX241" s="13" t="s">
        <v>78</v>
      </c>
      <c r="AY241" s="250" t="s">
        <v>150</v>
      </c>
    </row>
    <row r="242" s="14" customFormat="1">
      <c r="A242" s="14"/>
      <c r="B242" s="251"/>
      <c r="C242" s="252"/>
      <c r="D242" s="242" t="s">
        <v>163</v>
      </c>
      <c r="E242" s="253" t="s">
        <v>1</v>
      </c>
      <c r="F242" s="254" t="s">
        <v>474</v>
      </c>
      <c r="G242" s="252"/>
      <c r="H242" s="255">
        <v>214.072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163</v>
      </c>
      <c r="AU242" s="261" t="s">
        <v>88</v>
      </c>
      <c r="AV242" s="14" t="s">
        <v>88</v>
      </c>
      <c r="AW242" s="14" t="s">
        <v>33</v>
      </c>
      <c r="AX242" s="14" t="s">
        <v>86</v>
      </c>
      <c r="AY242" s="261" t="s">
        <v>150</v>
      </c>
    </row>
    <row r="243" s="2" customFormat="1" ht="37.8" customHeight="1">
      <c r="A243" s="39"/>
      <c r="B243" s="40"/>
      <c r="C243" s="227" t="s">
        <v>475</v>
      </c>
      <c r="D243" s="227" t="s">
        <v>156</v>
      </c>
      <c r="E243" s="228" t="s">
        <v>476</v>
      </c>
      <c r="F243" s="229" t="s">
        <v>477</v>
      </c>
      <c r="G243" s="230" t="s">
        <v>401</v>
      </c>
      <c r="H243" s="231">
        <v>1885.8530000000001</v>
      </c>
      <c r="I243" s="232"/>
      <c r="J243" s="233">
        <f>ROUND(I243*H243,2)</f>
        <v>0</v>
      </c>
      <c r="K243" s="229" t="s">
        <v>160</v>
      </c>
      <c r="L243" s="45"/>
      <c r="M243" s="234" t="s">
        <v>1</v>
      </c>
      <c r="N243" s="235" t="s">
        <v>43</v>
      </c>
      <c r="O243" s="92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149</v>
      </c>
      <c r="AT243" s="238" t="s">
        <v>156</v>
      </c>
      <c r="AU243" s="238" t="s">
        <v>88</v>
      </c>
      <c r="AY243" s="18" t="s">
        <v>150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86</v>
      </c>
      <c r="BK243" s="239">
        <f>ROUND(I243*H243,2)</f>
        <v>0</v>
      </c>
      <c r="BL243" s="18" t="s">
        <v>149</v>
      </c>
      <c r="BM243" s="238" t="s">
        <v>478</v>
      </c>
    </row>
    <row r="244" s="13" customFormat="1">
      <c r="A244" s="13"/>
      <c r="B244" s="240"/>
      <c r="C244" s="241"/>
      <c r="D244" s="242" t="s">
        <v>163</v>
      </c>
      <c r="E244" s="243" t="s">
        <v>1</v>
      </c>
      <c r="F244" s="244" t="s">
        <v>479</v>
      </c>
      <c r="G244" s="241"/>
      <c r="H244" s="243" t="s">
        <v>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163</v>
      </c>
      <c r="AU244" s="250" t="s">
        <v>88</v>
      </c>
      <c r="AV244" s="13" t="s">
        <v>86</v>
      </c>
      <c r="AW244" s="13" t="s">
        <v>33</v>
      </c>
      <c r="AX244" s="13" t="s">
        <v>78</v>
      </c>
      <c r="AY244" s="250" t="s">
        <v>150</v>
      </c>
    </row>
    <row r="245" s="13" customFormat="1">
      <c r="A245" s="13"/>
      <c r="B245" s="240"/>
      <c r="C245" s="241"/>
      <c r="D245" s="242" t="s">
        <v>163</v>
      </c>
      <c r="E245" s="243" t="s">
        <v>1</v>
      </c>
      <c r="F245" s="244" t="s">
        <v>480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163</v>
      </c>
      <c r="AU245" s="250" t="s">
        <v>88</v>
      </c>
      <c r="AV245" s="13" t="s">
        <v>86</v>
      </c>
      <c r="AW245" s="13" t="s">
        <v>33</v>
      </c>
      <c r="AX245" s="13" t="s">
        <v>78</v>
      </c>
      <c r="AY245" s="250" t="s">
        <v>150</v>
      </c>
    </row>
    <row r="246" s="14" customFormat="1">
      <c r="A246" s="14"/>
      <c r="B246" s="251"/>
      <c r="C246" s="252"/>
      <c r="D246" s="242" t="s">
        <v>163</v>
      </c>
      <c r="E246" s="253" t="s">
        <v>1</v>
      </c>
      <c r="F246" s="254" t="s">
        <v>481</v>
      </c>
      <c r="G246" s="252"/>
      <c r="H246" s="255">
        <v>1811.1500000000001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163</v>
      </c>
      <c r="AU246" s="261" t="s">
        <v>88</v>
      </c>
      <c r="AV246" s="14" t="s">
        <v>88</v>
      </c>
      <c r="AW246" s="14" t="s">
        <v>33</v>
      </c>
      <c r="AX246" s="14" t="s">
        <v>78</v>
      </c>
      <c r="AY246" s="261" t="s">
        <v>150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482</v>
      </c>
      <c r="G247" s="252"/>
      <c r="H247" s="255">
        <v>138.595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88</v>
      </c>
      <c r="AV247" s="14" t="s">
        <v>88</v>
      </c>
      <c r="AW247" s="14" t="s">
        <v>33</v>
      </c>
      <c r="AX247" s="14" t="s">
        <v>78</v>
      </c>
      <c r="AY247" s="261" t="s">
        <v>150</v>
      </c>
    </row>
    <row r="248" s="14" customFormat="1">
      <c r="A248" s="14"/>
      <c r="B248" s="251"/>
      <c r="C248" s="252"/>
      <c r="D248" s="242" t="s">
        <v>163</v>
      </c>
      <c r="E248" s="253" t="s">
        <v>1</v>
      </c>
      <c r="F248" s="254" t="s">
        <v>483</v>
      </c>
      <c r="G248" s="252"/>
      <c r="H248" s="255">
        <v>10.576000000000001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163</v>
      </c>
      <c r="AU248" s="261" t="s">
        <v>88</v>
      </c>
      <c r="AV248" s="14" t="s">
        <v>88</v>
      </c>
      <c r="AW248" s="14" t="s">
        <v>33</v>
      </c>
      <c r="AX248" s="14" t="s">
        <v>78</v>
      </c>
      <c r="AY248" s="261" t="s">
        <v>150</v>
      </c>
    </row>
    <row r="249" s="14" customFormat="1">
      <c r="A249" s="14"/>
      <c r="B249" s="251"/>
      <c r="C249" s="252"/>
      <c r="D249" s="242" t="s">
        <v>163</v>
      </c>
      <c r="E249" s="253" t="s">
        <v>1</v>
      </c>
      <c r="F249" s="254" t="s">
        <v>484</v>
      </c>
      <c r="G249" s="252"/>
      <c r="H249" s="255">
        <v>-34.798000000000002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163</v>
      </c>
      <c r="AU249" s="261" t="s">
        <v>88</v>
      </c>
      <c r="AV249" s="14" t="s">
        <v>88</v>
      </c>
      <c r="AW249" s="14" t="s">
        <v>33</v>
      </c>
      <c r="AX249" s="14" t="s">
        <v>78</v>
      </c>
      <c r="AY249" s="261" t="s">
        <v>150</v>
      </c>
    </row>
    <row r="250" s="14" customFormat="1">
      <c r="A250" s="14"/>
      <c r="B250" s="251"/>
      <c r="C250" s="252"/>
      <c r="D250" s="242" t="s">
        <v>163</v>
      </c>
      <c r="E250" s="253" t="s">
        <v>1</v>
      </c>
      <c r="F250" s="254" t="s">
        <v>485</v>
      </c>
      <c r="G250" s="252"/>
      <c r="H250" s="255">
        <v>-39.670000000000002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163</v>
      </c>
      <c r="AU250" s="261" t="s">
        <v>88</v>
      </c>
      <c r="AV250" s="14" t="s">
        <v>88</v>
      </c>
      <c r="AW250" s="14" t="s">
        <v>33</v>
      </c>
      <c r="AX250" s="14" t="s">
        <v>78</v>
      </c>
      <c r="AY250" s="261" t="s">
        <v>150</v>
      </c>
    </row>
    <row r="251" s="15" customFormat="1">
      <c r="A251" s="15"/>
      <c r="B251" s="265"/>
      <c r="C251" s="266"/>
      <c r="D251" s="242" t="s">
        <v>163</v>
      </c>
      <c r="E251" s="267" t="s">
        <v>1</v>
      </c>
      <c r="F251" s="268" t="s">
        <v>311</v>
      </c>
      <c r="G251" s="266"/>
      <c r="H251" s="269">
        <v>1885.8530000000001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163</v>
      </c>
      <c r="AU251" s="275" t="s">
        <v>88</v>
      </c>
      <c r="AV251" s="15" t="s">
        <v>149</v>
      </c>
      <c r="AW251" s="15" t="s">
        <v>33</v>
      </c>
      <c r="AX251" s="15" t="s">
        <v>86</v>
      </c>
      <c r="AY251" s="275" t="s">
        <v>150</v>
      </c>
    </row>
    <row r="252" s="2" customFormat="1" ht="37.8" customHeight="1">
      <c r="A252" s="39"/>
      <c r="B252" s="40"/>
      <c r="C252" s="227" t="s">
        <v>486</v>
      </c>
      <c r="D252" s="227" t="s">
        <v>156</v>
      </c>
      <c r="E252" s="228" t="s">
        <v>487</v>
      </c>
      <c r="F252" s="229" t="s">
        <v>488</v>
      </c>
      <c r="G252" s="230" t="s">
        <v>401</v>
      </c>
      <c r="H252" s="231">
        <v>18858.529999999999</v>
      </c>
      <c r="I252" s="232"/>
      <c r="J252" s="233">
        <f>ROUND(I252*H252,2)</f>
        <v>0</v>
      </c>
      <c r="K252" s="229" t="s">
        <v>160</v>
      </c>
      <c r="L252" s="45"/>
      <c r="M252" s="234" t="s">
        <v>1</v>
      </c>
      <c r="N252" s="235" t="s">
        <v>43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149</v>
      </c>
      <c r="AT252" s="238" t="s">
        <v>156</v>
      </c>
      <c r="AU252" s="238" t="s">
        <v>88</v>
      </c>
      <c r="AY252" s="18" t="s">
        <v>150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86</v>
      </c>
      <c r="BK252" s="239">
        <f>ROUND(I252*H252,2)</f>
        <v>0</v>
      </c>
      <c r="BL252" s="18" t="s">
        <v>149</v>
      </c>
      <c r="BM252" s="238" t="s">
        <v>489</v>
      </c>
    </row>
    <row r="253" s="13" customFormat="1">
      <c r="A253" s="13"/>
      <c r="B253" s="240"/>
      <c r="C253" s="241"/>
      <c r="D253" s="242" t="s">
        <v>163</v>
      </c>
      <c r="E253" s="243" t="s">
        <v>1</v>
      </c>
      <c r="F253" s="244" t="s">
        <v>480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163</v>
      </c>
      <c r="AU253" s="250" t="s">
        <v>88</v>
      </c>
      <c r="AV253" s="13" t="s">
        <v>86</v>
      </c>
      <c r="AW253" s="13" t="s">
        <v>33</v>
      </c>
      <c r="AX253" s="13" t="s">
        <v>78</v>
      </c>
      <c r="AY253" s="250" t="s">
        <v>150</v>
      </c>
    </row>
    <row r="254" s="14" customFormat="1">
      <c r="A254" s="14"/>
      <c r="B254" s="251"/>
      <c r="C254" s="252"/>
      <c r="D254" s="242" t="s">
        <v>163</v>
      </c>
      <c r="E254" s="253" t="s">
        <v>1</v>
      </c>
      <c r="F254" s="254" t="s">
        <v>490</v>
      </c>
      <c r="G254" s="252"/>
      <c r="H254" s="255">
        <v>18858.529999999999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163</v>
      </c>
      <c r="AU254" s="261" t="s">
        <v>88</v>
      </c>
      <c r="AV254" s="14" t="s">
        <v>88</v>
      </c>
      <c r="AW254" s="14" t="s">
        <v>33</v>
      </c>
      <c r="AX254" s="14" t="s">
        <v>86</v>
      </c>
      <c r="AY254" s="261" t="s">
        <v>150</v>
      </c>
    </row>
    <row r="255" s="2" customFormat="1" ht="24.15" customHeight="1">
      <c r="A255" s="39"/>
      <c r="B255" s="40"/>
      <c r="C255" s="227" t="s">
        <v>491</v>
      </c>
      <c r="D255" s="227" t="s">
        <v>156</v>
      </c>
      <c r="E255" s="228" t="s">
        <v>492</v>
      </c>
      <c r="F255" s="229" t="s">
        <v>493</v>
      </c>
      <c r="G255" s="230" t="s">
        <v>494</v>
      </c>
      <c r="H255" s="231">
        <v>3394.5349999999999</v>
      </c>
      <c r="I255" s="232"/>
      <c r="J255" s="233">
        <f>ROUND(I255*H255,2)</f>
        <v>0</v>
      </c>
      <c r="K255" s="229" t="s">
        <v>160</v>
      </c>
      <c r="L255" s="45"/>
      <c r="M255" s="234" t="s">
        <v>1</v>
      </c>
      <c r="N255" s="235" t="s">
        <v>43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149</v>
      </c>
      <c r="AT255" s="238" t="s">
        <v>156</v>
      </c>
      <c r="AU255" s="238" t="s">
        <v>88</v>
      </c>
      <c r="AY255" s="18" t="s">
        <v>150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86</v>
      </c>
      <c r="BK255" s="239">
        <f>ROUND(I255*H255,2)</f>
        <v>0</v>
      </c>
      <c r="BL255" s="18" t="s">
        <v>149</v>
      </c>
      <c r="BM255" s="238" t="s">
        <v>495</v>
      </c>
    </row>
    <row r="256" s="14" customFormat="1">
      <c r="A256" s="14"/>
      <c r="B256" s="251"/>
      <c r="C256" s="252"/>
      <c r="D256" s="242" t="s">
        <v>163</v>
      </c>
      <c r="E256" s="253" t="s">
        <v>1</v>
      </c>
      <c r="F256" s="254" t="s">
        <v>496</v>
      </c>
      <c r="G256" s="252"/>
      <c r="H256" s="255">
        <v>3394.5349999999999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163</v>
      </c>
      <c r="AU256" s="261" t="s">
        <v>88</v>
      </c>
      <c r="AV256" s="14" t="s">
        <v>88</v>
      </c>
      <c r="AW256" s="14" t="s">
        <v>33</v>
      </c>
      <c r="AX256" s="14" t="s">
        <v>86</v>
      </c>
      <c r="AY256" s="261" t="s">
        <v>150</v>
      </c>
    </row>
    <row r="257" s="2" customFormat="1" ht="33" customHeight="1">
      <c r="A257" s="39"/>
      <c r="B257" s="40"/>
      <c r="C257" s="227" t="s">
        <v>497</v>
      </c>
      <c r="D257" s="227" t="s">
        <v>156</v>
      </c>
      <c r="E257" s="228" t="s">
        <v>498</v>
      </c>
      <c r="F257" s="229" t="s">
        <v>499</v>
      </c>
      <c r="G257" s="230" t="s">
        <v>401</v>
      </c>
      <c r="H257" s="231">
        <v>39.670000000000002</v>
      </c>
      <c r="I257" s="232"/>
      <c r="J257" s="233">
        <f>ROUND(I257*H257,2)</f>
        <v>0</v>
      </c>
      <c r="K257" s="229" t="s">
        <v>160</v>
      </c>
      <c r="L257" s="45"/>
      <c r="M257" s="234" t="s">
        <v>1</v>
      </c>
      <c r="N257" s="235" t="s">
        <v>43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149</v>
      </c>
      <c r="AT257" s="238" t="s">
        <v>156</v>
      </c>
      <c r="AU257" s="238" t="s">
        <v>88</v>
      </c>
      <c r="AY257" s="18" t="s">
        <v>150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86</v>
      </c>
      <c r="BK257" s="239">
        <f>ROUND(I257*H257,2)</f>
        <v>0</v>
      </c>
      <c r="BL257" s="18" t="s">
        <v>149</v>
      </c>
      <c r="BM257" s="238" t="s">
        <v>500</v>
      </c>
    </row>
    <row r="258" s="14" customFormat="1">
      <c r="A258" s="14"/>
      <c r="B258" s="251"/>
      <c r="C258" s="252"/>
      <c r="D258" s="242" t="s">
        <v>163</v>
      </c>
      <c r="E258" s="253" t="s">
        <v>1</v>
      </c>
      <c r="F258" s="254" t="s">
        <v>501</v>
      </c>
      <c r="G258" s="252"/>
      <c r="H258" s="255">
        <v>39.670000000000002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163</v>
      </c>
      <c r="AU258" s="261" t="s">
        <v>88</v>
      </c>
      <c r="AV258" s="14" t="s">
        <v>88</v>
      </c>
      <c r="AW258" s="14" t="s">
        <v>33</v>
      </c>
      <c r="AX258" s="14" t="s">
        <v>86</v>
      </c>
      <c r="AY258" s="261" t="s">
        <v>150</v>
      </c>
    </row>
    <row r="259" s="13" customFormat="1">
      <c r="A259" s="13"/>
      <c r="B259" s="240"/>
      <c r="C259" s="241"/>
      <c r="D259" s="242" t="s">
        <v>163</v>
      </c>
      <c r="E259" s="243" t="s">
        <v>1</v>
      </c>
      <c r="F259" s="244" t="s">
        <v>502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163</v>
      </c>
      <c r="AU259" s="250" t="s">
        <v>88</v>
      </c>
      <c r="AV259" s="13" t="s">
        <v>86</v>
      </c>
      <c r="AW259" s="13" t="s">
        <v>33</v>
      </c>
      <c r="AX259" s="13" t="s">
        <v>78</v>
      </c>
      <c r="AY259" s="250" t="s">
        <v>150</v>
      </c>
    </row>
    <row r="260" s="2" customFormat="1" ht="33" customHeight="1">
      <c r="A260" s="39"/>
      <c r="B260" s="40"/>
      <c r="C260" s="227" t="s">
        <v>503</v>
      </c>
      <c r="D260" s="227" t="s">
        <v>156</v>
      </c>
      <c r="E260" s="228" t="s">
        <v>504</v>
      </c>
      <c r="F260" s="229" t="s">
        <v>505</v>
      </c>
      <c r="G260" s="230" t="s">
        <v>401</v>
      </c>
      <c r="H260" s="231">
        <v>1470.79</v>
      </c>
      <c r="I260" s="232"/>
      <c r="J260" s="233">
        <f>ROUND(I260*H260,2)</f>
        <v>0</v>
      </c>
      <c r="K260" s="229" t="s">
        <v>160</v>
      </c>
      <c r="L260" s="45"/>
      <c r="M260" s="234" t="s">
        <v>1</v>
      </c>
      <c r="N260" s="235" t="s">
        <v>43</v>
      </c>
      <c r="O260" s="92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149</v>
      </c>
      <c r="AT260" s="238" t="s">
        <v>156</v>
      </c>
      <c r="AU260" s="238" t="s">
        <v>88</v>
      </c>
      <c r="AY260" s="18" t="s">
        <v>150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86</v>
      </c>
      <c r="BK260" s="239">
        <f>ROUND(I260*H260,2)</f>
        <v>0</v>
      </c>
      <c r="BL260" s="18" t="s">
        <v>149</v>
      </c>
      <c r="BM260" s="238" t="s">
        <v>506</v>
      </c>
    </row>
    <row r="261" s="14" customFormat="1">
      <c r="A261" s="14"/>
      <c r="B261" s="251"/>
      <c r="C261" s="252"/>
      <c r="D261" s="242" t="s">
        <v>163</v>
      </c>
      <c r="E261" s="253" t="s">
        <v>1</v>
      </c>
      <c r="F261" s="254" t="s">
        <v>507</v>
      </c>
      <c r="G261" s="252"/>
      <c r="H261" s="255">
        <v>217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163</v>
      </c>
      <c r="AU261" s="261" t="s">
        <v>88</v>
      </c>
      <c r="AV261" s="14" t="s">
        <v>88</v>
      </c>
      <c r="AW261" s="14" t="s">
        <v>33</v>
      </c>
      <c r="AX261" s="14" t="s">
        <v>78</v>
      </c>
      <c r="AY261" s="261" t="s">
        <v>150</v>
      </c>
    </row>
    <row r="262" s="14" customFormat="1">
      <c r="A262" s="14"/>
      <c r="B262" s="251"/>
      <c r="C262" s="252"/>
      <c r="D262" s="242" t="s">
        <v>163</v>
      </c>
      <c r="E262" s="253" t="s">
        <v>1</v>
      </c>
      <c r="F262" s="254" t="s">
        <v>508</v>
      </c>
      <c r="G262" s="252"/>
      <c r="H262" s="255">
        <v>1253.79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163</v>
      </c>
      <c r="AU262" s="261" t="s">
        <v>88</v>
      </c>
      <c r="AV262" s="14" t="s">
        <v>88</v>
      </c>
      <c r="AW262" s="14" t="s">
        <v>33</v>
      </c>
      <c r="AX262" s="14" t="s">
        <v>78</v>
      </c>
      <c r="AY262" s="261" t="s">
        <v>150</v>
      </c>
    </row>
    <row r="263" s="15" customFormat="1">
      <c r="A263" s="15"/>
      <c r="B263" s="265"/>
      <c r="C263" s="266"/>
      <c r="D263" s="242" t="s">
        <v>163</v>
      </c>
      <c r="E263" s="267" t="s">
        <v>1</v>
      </c>
      <c r="F263" s="268" t="s">
        <v>311</v>
      </c>
      <c r="G263" s="266"/>
      <c r="H263" s="269">
        <v>1470.79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5" t="s">
        <v>163</v>
      </c>
      <c r="AU263" s="275" t="s">
        <v>88</v>
      </c>
      <c r="AV263" s="15" t="s">
        <v>149</v>
      </c>
      <c r="AW263" s="15" t="s">
        <v>33</v>
      </c>
      <c r="AX263" s="15" t="s">
        <v>86</v>
      </c>
      <c r="AY263" s="275" t="s">
        <v>150</v>
      </c>
    </row>
    <row r="264" s="2" customFormat="1" ht="16.5" customHeight="1">
      <c r="A264" s="39"/>
      <c r="B264" s="40"/>
      <c r="C264" s="276" t="s">
        <v>509</v>
      </c>
      <c r="D264" s="276" t="s">
        <v>510</v>
      </c>
      <c r="E264" s="277" t="s">
        <v>511</v>
      </c>
      <c r="F264" s="278" t="s">
        <v>512</v>
      </c>
      <c r="G264" s="279" t="s">
        <v>494</v>
      </c>
      <c r="H264" s="280">
        <v>2457.5700000000002</v>
      </c>
      <c r="I264" s="281"/>
      <c r="J264" s="282">
        <f>ROUND(I264*H264,2)</f>
        <v>0</v>
      </c>
      <c r="K264" s="278" t="s">
        <v>160</v>
      </c>
      <c r="L264" s="283"/>
      <c r="M264" s="284" t="s">
        <v>1</v>
      </c>
      <c r="N264" s="285" t="s">
        <v>43</v>
      </c>
      <c r="O264" s="92"/>
      <c r="P264" s="236">
        <f>O264*H264</f>
        <v>0</v>
      </c>
      <c r="Q264" s="236">
        <v>1</v>
      </c>
      <c r="R264" s="236">
        <f>Q264*H264</f>
        <v>2457.5700000000002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197</v>
      </c>
      <c r="AT264" s="238" t="s">
        <v>510</v>
      </c>
      <c r="AU264" s="238" t="s">
        <v>88</v>
      </c>
      <c r="AY264" s="18" t="s">
        <v>150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86</v>
      </c>
      <c r="BK264" s="239">
        <f>ROUND(I264*H264,2)</f>
        <v>0</v>
      </c>
      <c r="BL264" s="18" t="s">
        <v>149</v>
      </c>
      <c r="BM264" s="238" t="s">
        <v>513</v>
      </c>
    </row>
    <row r="265" s="13" customFormat="1">
      <c r="A265" s="13"/>
      <c r="B265" s="240"/>
      <c r="C265" s="241"/>
      <c r="D265" s="242" t="s">
        <v>163</v>
      </c>
      <c r="E265" s="243" t="s">
        <v>1</v>
      </c>
      <c r="F265" s="244" t="s">
        <v>514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163</v>
      </c>
      <c r="AU265" s="250" t="s">
        <v>88</v>
      </c>
      <c r="AV265" s="13" t="s">
        <v>86</v>
      </c>
      <c r="AW265" s="13" t="s">
        <v>33</v>
      </c>
      <c r="AX265" s="13" t="s">
        <v>78</v>
      </c>
      <c r="AY265" s="250" t="s">
        <v>150</v>
      </c>
    </row>
    <row r="266" s="14" customFormat="1">
      <c r="A266" s="14"/>
      <c r="B266" s="251"/>
      <c r="C266" s="252"/>
      <c r="D266" s="242" t="s">
        <v>163</v>
      </c>
      <c r="E266" s="253" t="s">
        <v>1</v>
      </c>
      <c r="F266" s="254" t="s">
        <v>515</v>
      </c>
      <c r="G266" s="252"/>
      <c r="H266" s="255">
        <v>2941.5799999999999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163</v>
      </c>
      <c r="AU266" s="261" t="s">
        <v>88</v>
      </c>
      <c r="AV266" s="14" t="s">
        <v>88</v>
      </c>
      <c r="AW266" s="14" t="s">
        <v>33</v>
      </c>
      <c r="AX266" s="14" t="s">
        <v>78</v>
      </c>
      <c r="AY266" s="261" t="s">
        <v>150</v>
      </c>
    </row>
    <row r="267" s="14" customFormat="1">
      <c r="A267" s="14"/>
      <c r="B267" s="251"/>
      <c r="C267" s="252"/>
      <c r="D267" s="242" t="s">
        <v>163</v>
      </c>
      <c r="E267" s="253" t="s">
        <v>1</v>
      </c>
      <c r="F267" s="254" t="s">
        <v>516</v>
      </c>
      <c r="G267" s="252"/>
      <c r="H267" s="255">
        <v>-484.00999999999999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163</v>
      </c>
      <c r="AU267" s="261" t="s">
        <v>88</v>
      </c>
      <c r="AV267" s="14" t="s">
        <v>88</v>
      </c>
      <c r="AW267" s="14" t="s">
        <v>33</v>
      </c>
      <c r="AX267" s="14" t="s">
        <v>78</v>
      </c>
      <c r="AY267" s="261" t="s">
        <v>150</v>
      </c>
    </row>
    <row r="268" s="13" customFormat="1">
      <c r="A268" s="13"/>
      <c r="B268" s="240"/>
      <c r="C268" s="241"/>
      <c r="D268" s="242" t="s">
        <v>163</v>
      </c>
      <c r="E268" s="243" t="s">
        <v>1</v>
      </c>
      <c r="F268" s="244" t="s">
        <v>517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163</v>
      </c>
      <c r="AU268" s="250" t="s">
        <v>88</v>
      </c>
      <c r="AV268" s="13" t="s">
        <v>86</v>
      </c>
      <c r="AW268" s="13" t="s">
        <v>33</v>
      </c>
      <c r="AX268" s="13" t="s">
        <v>78</v>
      </c>
      <c r="AY268" s="250" t="s">
        <v>150</v>
      </c>
    </row>
    <row r="269" s="15" customFormat="1">
      <c r="A269" s="15"/>
      <c r="B269" s="265"/>
      <c r="C269" s="266"/>
      <c r="D269" s="242" t="s">
        <v>163</v>
      </c>
      <c r="E269" s="267" t="s">
        <v>1</v>
      </c>
      <c r="F269" s="268" t="s">
        <v>311</v>
      </c>
      <c r="G269" s="266"/>
      <c r="H269" s="269">
        <v>2457.5700000000002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5" t="s">
        <v>163</v>
      </c>
      <c r="AU269" s="275" t="s">
        <v>88</v>
      </c>
      <c r="AV269" s="15" t="s">
        <v>149</v>
      </c>
      <c r="AW269" s="15" t="s">
        <v>33</v>
      </c>
      <c r="AX269" s="15" t="s">
        <v>86</v>
      </c>
      <c r="AY269" s="275" t="s">
        <v>150</v>
      </c>
    </row>
    <row r="270" s="2" customFormat="1" ht="24.15" customHeight="1">
      <c r="A270" s="39"/>
      <c r="B270" s="40"/>
      <c r="C270" s="227" t="s">
        <v>518</v>
      </c>
      <c r="D270" s="227" t="s">
        <v>156</v>
      </c>
      <c r="E270" s="228" t="s">
        <v>519</v>
      </c>
      <c r="F270" s="229" t="s">
        <v>520</v>
      </c>
      <c r="G270" s="230" t="s">
        <v>401</v>
      </c>
      <c r="H270" s="231">
        <v>34.798000000000002</v>
      </c>
      <c r="I270" s="232"/>
      <c r="J270" s="233">
        <f>ROUND(I270*H270,2)</f>
        <v>0</v>
      </c>
      <c r="K270" s="229" t="s">
        <v>160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149</v>
      </c>
      <c r="AT270" s="238" t="s">
        <v>156</v>
      </c>
      <c r="AU270" s="238" t="s">
        <v>88</v>
      </c>
      <c r="AY270" s="18" t="s">
        <v>150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86</v>
      </c>
      <c r="BK270" s="239">
        <f>ROUND(I270*H270,2)</f>
        <v>0</v>
      </c>
      <c r="BL270" s="18" t="s">
        <v>149</v>
      </c>
      <c r="BM270" s="238" t="s">
        <v>521</v>
      </c>
    </row>
    <row r="271" s="14" customFormat="1">
      <c r="A271" s="14"/>
      <c r="B271" s="251"/>
      <c r="C271" s="252"/>
      <c r="D271" s="242" t="s">
        <v>163</v>
      </c>
      <c r="E271" s="253" t="s">
        <v>1</v>
      </c>
      <c r="F271" s="254" t="s">
        <v>522</v>
      </c>
      <c r="G271" s="252"/>
      <c r="H271" s="255">
        <v>15.805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163</v>
      </c>
      <c r="AU271" s="261" t="s">
        <v>88</v>
      </c>
      <c r="AV271" s="14" t="s">
        <v>88</v>
      </c>
      <c r="AW271" s="14" t="s">
        <v>33</v>
      </c>
      <c r="AX271" s="14" t="s">
        <v>78</v>
      </c>
      <c r="AY271" s="261" t="s">
        <v>150</v>
      </c>
    </row>
    <row r="272" s="14" customFormat="1">
      <c r="A272" s="14"/>
      <c r="B272" s="251"/>
      <c r="C272" s="252"/>
      <c r="D272" s="242" t="s">
        <v>163</v>
      </c>
      <c r="E272" s="253" t="s">
        <v>1</v>
      </c>
      <c r="F272" s="254" t="s">
        <v>523</v>
      </c>
      <c r="G272" s="252"/>
      <c r="H272" s="255">
        <v>10.567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163</v>
      </c>
      <c r="AU272" s="261" t="s">
        <v>88</v>
      </c>
      <c r="AV272" s="14" t="s">
        <v>88</v>
      </c>
      <c r="AW272" s="14" t="s">
        <v>33</v>
      </c>
      <c r="AX272" s="14" t="s">
        <v>78</v>
      </c>
      <c r="AY272" s="261" t="s">
        <v>150</v>
      </c>
    </row>
    <row r="273" s="14" customFormat="1">
      <c r="A273" s="14"/>
      <c r="B273" s="251"/>
      <c r="C273" s="252"/>
      <c r="D273" s="242" t="s">
        <v>163</v>
      </c>
      <c r="E273" s="253" t="s">
        <v>1</v>
      </c>
      <c r="F273" s="254" t="s">
        <v>524</v>
      </c>
      <c r="G273" s="252"/>
      <c r="H273" s="255">
        <v>13.27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163</v>
      </c>
      <c r="AU273" s="261" t="s">
        <v>88</v>
      </c>
      <c r="AV273" s="14" t="s">
        <v>88</v>
      </c>
      <c r="AW273" s="14" t="s">
        <v>33</v>
      </c>
      <c r="AX273" s="14" t="s">
        <v>78</v>
      </c>
      <c r="AY273" s="261" t="s">
        <v>150</v>
      </c>
    </row>
    <row r="274" s="14" customFormat="1">
      <c r="A274" s="14"/>
      <c r="B274" s="251"/>
      <c r="C274" s="252"/>
      <c r="D274" s="242" t="s">
        <v>163</v>
      </c>
      <c r="E274" s="253" t="s">
        <v>1</v>
      </c>
      <c r="F274" s="254" t="s">
        <v>525</v>
      </c>
      <c r="G274" s="252"/>
      <c r="H274" s="255">
        <v>-1.8919999999999999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163</v>
      </c>
      <c r="AU274" s="261" t="s">
        <v>88</v>
      </c>
      <c r="AV274" s="14" t="s">
        <v>88</v>
      </c>
      <c r="AW274" s="14" t="s">
        <v>33</v>
      </c>
      <c r="AX274" s="14" t="s">
        <v>78</v>
      </c>
      <c r="AY274" s="261" t="s">
        <v>150</v>
      </c>
    </row>
    <row r="275" s="13" customFormat="1">
      <c r="A275" s="13"/>
      <c r="B275" s="240"/>
      <c r="C275" s="241"/>
      <c r="D275" s="242" t="s">
        <v>163</v>
      </c>
      <c r="E275" s="243" t="s">
        <v>1</v>
      </c>
      <c r="F275" s="244" t="s">
        <v>526</v>
      </c>
      <c r="G275" s="241"/>
      <c r="H275" s="243" t="s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163</v>
      </c>
      <c r="AU275" s="250" t="s">
        <v>88</v>
      </c>
      <c r="AV275" s="13" t="s">
        <v>86</v>
      </c>
      <c r="AW275" s="13" t="s">
        <v>33</v>
      </c>
      <c r="AX275" s="13" t="s">
        <v>78</v>
      </c>
      <c r="AY275" s="250" t="s">
        <v>150</v>
      </c>
    </row>
    <row r="276" s="14" customFormat="1">
      <c r="A276" s="14"/>
      <c r="B276" s="251"/>
      <c r="C276" s="252"/>
      <c r="D276" s="242" t="s">
        <v>163</v>
      </c>
      <c r="E276" s="253" t="s">
        <v>1</v>
      </c>
      <c r="F276" s="254" t="s">
        <v>527</v>
      </c>
      <c r="G276" s="252"/>
      <c r="H276" s="255">
        <v>-0.53700000000000003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1" t="s">
        <v>163</v>
      </c>
      <c r="AU276" s="261" t="s">
        <v>88</v>
      </c>
      <c r="AV276" s="14" t="s">
        <v>88</v>
      </c>
      <c r="AW276" s="14" t="s">
        <v>33</v>
      </c>
      <c r="AX276" s="14" t="s">
        <v>78</v>
      </c>
      <c r="AY276" s="261" t="s">
        <v>150</v>
      </c>
    </row>
    <row r="277" s="13" customFormat="1">
      <c r="A277" s="13"/>
      <c r="B277" s="240"/>
      <c r="C277" s="241"/>
      <c r="D277" s="242" t="s">
        <v>163</v>
      </c>
      <c r="E277" s="243" t="s">
        <v>1</v>
      </c>
      <c r="F277" s="244" t="s">
        <v>528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163</v>
      </c>
      <c r="AU277" s="250" t="s">
        <v>88</v>
      </c>
      <c r="AV277" s="13" t="s">
        <v>86</v>
      </c>
      <c r="AW277" s="13" t="s">
        <v>33</v>
      </c>
      <c r="AX277" s="13" t="s">
        <v>78</v>
      </c>
      <c r="AY277" s="250" t="s">
        <v>150</v>
      </c>
    </row>
    <row r="278" s="14" customFormat="1">
      <c r="A278" s="14"/>
      <c r="B278" s="251"/>
      <c r="C278" s="252"/>
      <c r="D278" s="242" t="s">
        <v>163</v>
      </c>
      <c r="E278" s="253" t="s">
        <v>1</v>
      </c>
      <c r="F278" s="254" t="s">
        <v>529</v>
      </c>
      <c r="G278" s="252"/>
      <c r="H278" s="255">
        <v>-2.0099999999999998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163</v>
      </c>
      <c r="AU278" s="261" t="s">
        <v>88</v>
      </c>
      <c r="AV278" s="14" t="s">
        <v>88</v>
      </c>
      <c r="AW278" s="14" t="s">
        <v>33</v>
      </c>
      <c r="AX278" s="14" t="s">
        <v>78</v>
      </c>
      <c r="AY278" s="261" t="s">
        <v>150</v>
      </c>
    </row>
    <row r="279" s="13" customFormat="1">
      <c r="A279" s="13"/>
      <c r="B279" s="240"/>
      <c r="C279" s="241"/>
      <c r="D279" s="242" t="s">
        <v>163</v>
      </c>
      <c r="E279" s="243" t="s">
        <v>1</v>
      </c>
      <c r="F279" s="244" t="s">
        <v>530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163</v>
      </c>
      <c r="AU279" s="250" t="s">
        <v>88</v>
      </c>
      <c r="AV279" s="13" t="s">
        <v>86</v>
      </c>
      <c r="AW279" s="13" t="s">
        <v>33</v>
      </c>
      <c r="AX279" s="13" t="s">
        <v>78</v>
      </c>
      <c r="AY279" s="250" t="s">
        <v>150</v>
      </c>
    </row>
    <row r="280" s="14" customFormat="1">
      <c r="A280" s="14"/>
      <c r="B280" s="251"/>
      <c r="C280" s="252"/>
      <c r="D280" s="242" t="s">
        <v>163</v>
      </c>
      <c r="E280" s="253" t="s">
        <v>1</v>
      </c>
      <c r="F280" s="254" t="s">
        <v>531</v>
      </c>
      <c r="G280" s="252"/>
      <c r="H280" s="255">
        <v>-0.40500000000000003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163</v>
      </c>
      <c r="AU280" s="261" t="s">
        <v>88</v>
      </c>
      <c r="AV280" s="14" t="s">
        <v>88</v>
      </c>
      <c r="AW280" s="14" t="s">
        <v>33</v>
      </c>
      <c r="AX280" s="14" t="s">
        <v>78</v>
      </c>
      <c r="AY280" s="261" t="s">
        <v>150</v>
      </c>
    </row>
    <row r="281" s="15" customFormat="1">
      <c r="A281" s="15"/>
      <c r="B281" s="265"/>
      <c r="C281" s="266"/>
      <c r="D281" s="242" t="s">
        <v>163</v>
      </c>
      <c r="E281" s="267" t="s">
        <v>1</v>
      </c>
      <c r="F281" s="268" t="s">
        <v>311</v>
      </c>
      <c r="G281" s="266"/>
      <c r="H281" s="269">
        <v>34.798000000000002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163</v>
      </c>
      <c r="AU281" s="275" t="s">
        <v>88</v>
      </c>
      <c r="AV281" s="15" t="s">
        <v>149</v>
      </c>
      <c r="AW281" s="15" t="s">
        <v>33</v>
      </c>
      <c r="AX281" s="15" t="s">
        <v>86</v>
      </c>
      <c r="AY281" s="275" t="s">
        <v>150</v>
      </c>
    </row>
    <row r="282" s="2" customFormat="1" ht="37.8" customHeight="1">
      <c r="A282" s="39"/>
      <c r="B282" s="40"/>
      <c r="C282" s="227" t="s">
        <v>532</v>
      </c>
      <c r="D282" s="227" t="s">
        <v>156</v>
      </c>
      <c r="E282" s="228" t="s">
        <v>533</v>
      </c>
      <c r="F282" s="229" t="s">
        <v>534</v>
      </c>
      <c r="G282" s="230" t="s">
        <v>401</v>
      </c>
      <c r="H282" s="231">
        <v>1.7929999999999999</v>
      </c>
      <c r="I282" s="232"/>
      <c r="J282" s="233">
        <f>ROUND(I282*H282,2)</f>
        <v>0</v>
      </c>
      <c r="K282" s="229" t="s">
        <v>160</v>
      </c>
      <c r="L282" s="45"/>
      <c r="M282" s="234" t="s">
        <v>1</v>
      </c>
      <c r="N282" s="235" t="s">
        <v>43</v>
      </c>
      <c r="O282" s="92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149</v>
      </c>
      <c r="AT282" s="238" t="s">
        <v>156</v>
      </c>
      <c r="AU282" s="238" t="s">
        <v>88</v>
      </c>
      <c r="AY282" s="18" t="s">
        <v>150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86</v>
      </c>
      <c r="BK282" s="239">
        <f>ROUND(I282*H282,2)</f>
        <v>0</v>
      </c>
      <c r="BL282" s="18" t="s">
        <v>149</v>
      </c>
      <c r="BM282" s="238" t="s">
        <v>535</v>
      </c>
    </row>
    <row r="283" s="13" customFormat="1">
      <c r="A283" s="13"/>
      <c r="B283" s="240"/>
      <c r="C283" s="241"/>
      <c r="D283" s="242" t="s">
        <v>163</v>
      </c>
      <c r="E283" s="243" t="s">
        <v>1</v>
      </c>
      <c r="F283" s="244" t="s">
        <v>536</v>
      </c>
      <c r="G283" s="241"/>
      <c r="H283" s="243" t="s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163</v>
      </c>
      <c r="AU283" s="250" t="s">
        <v>88</v>
      </c>
      <c r="AV283" s="13" t="s">
        <v>86</v>
      </c>
      <c r="AW283" s="13" t="s">
        <v>33</v>
      </c>
      <c r="AX283" s="13" t="s">
        <v>78</v>
      </c>
      <c r="AY283" s="250" t="s">
        <v>150</v>
      </c>
    </row>
    <row r="284" s="14" customFormat="1">
      <c r="A284" s="14"/>
      <c r="B284" s="251"/>
      <c r="C284" s="252"/>
      <c r="D284" s="242" t="s">
        <v>163</v>
      </c>
      <c r="E284" s="253" t="s">
        <v>1</v>
      </c>
      <c r="F284" s="254" t="s">
        <v>537</v>
      </c>
      <c r="G284" s="252"/>
      <c r="H284" s="255">
        <v>1.532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163</v>
      </c>
      <c r="AU284" s="261" t="s">
        <v>88</v>
      </c>
      <c r="AV284" s="14" t="s">
        <v>88</v>
      </c>
      <c r="AW284" s="14" t="s">
        <v>33</v>
      </c>
      <c r="AX284" s="14" t="s">
        <v>78</v>
      </c>
      <c r="AY284" s="261" t="s">
        <v>150</v>
      </c>
    </row>
    <row r="285" s="14" customFormat="1">
      <c r="A285" s="14"/>
      <c r="B285" s="251"/>
      <c r="C285" s="252"/>
      <c r="D285" s="242" t="s">
        <v>163</v>
      </c>
      <c r="E285" s="253" t="s">
        <v>1</v>
      </c>
      <c r="F285" s="254" t="s">
        <v>538</v>
      </c>
      <c r="G285" s="252"/>
      <c r="H285" s="255">
        <v>0.35999999999999999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163</v>
      </c>
      <c r="AU285" s="261" t="s">
        <v>88</v>
      </c>
      <c r="AV285" s="14" t="s">
        <v>88</v>
      </c>
      <c r="AW285" s="14" t="s">
        <v>33</v>
      </c>
      <c r="AX285" s="14" t="s">
        <v>78</v>
      </c>
      <c r="AY285" s="261" t="s">
        <v>150</v>
      </c>
    </row>
    <row r="286" s="16" customFormat="1">
      <c r="A286" s="16"/>
      <c r="B286" s="286"/>
      <c r="C286" s="287"/>
      <c r="D286" s="242" t="s">
        <v>163</v>
      </c>
      <c r="E286" s="288" t="s">
        <v>1</v>
      </c>
      <c r="F286" s="289" t="s">
        <v>539</v>
      </c>
      <c r="G286" s="287"/>
      <c r="H286" s="290">
        <v>1.8919999999999999</v>
      </c>
      <c r="I286" s="291"/>
      <c r="J286" s="287"/>
      <c r="K286" s="287"/>
      <c r="L286" s="292"/>
      <c r="M286" s="293"/>
      <c r="N286" s="294"/>
      <c r="O286" s="294"/>
      <c r="P286" s="294"/>
      <c r="Q286" s="294"/>
      <c r="R286" s="294"/>
      <c r="S286" s="294"/>
      <c r="T286" s="295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96" t="s">
        <v>163</v>
      </c>
      <c r="AU286" s="296" t="s">
        <v>88</v>
      </c>
      <c r="AV286" s="16" t="s">
        <v>171</v>
      </c>
      <c r="AW286" s="16" t="s">
        <v>33</v>
      </c>
      <c r="AX286" s="16" t="s">
        <v>78</v>
      </c>
      <c r="AY286" s="296" t="s">
        <v>150</v>
      </c>
    </row>
    <row r="287" s="13" customFormat="1">
      <c r="A287" s="13"/>
      <c r="B287" s="240"/>
      <c r="C287" s="241"/>
      <c r="D287" s="242" t="s">
        <v>163</v>
      </c>
      <c r="E287" s="243" t="s">
        <v>1</v>
      </c>
      <c r="F287" s="244" t="s">
        <v>540</v>
      </c>
      <c r="G287" s="241"/>
      <c r="H287" s="243" t="s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163</v>
      </c>
      <c r="AU287" s="250" t="s">
        <v>88</v>
      </c>
      <c r="AV287" s="13" t="s">
        <v>86</v>
      </c>
      <c r="AW287" s="13" t="s">
        <v>33</v>
      </c>
      <c r="AX287" s="13" t="s">
        <v>78</v>
      </c>
      <c r="AY287" s="250" t="s">
        <v>150</v>
      </c>
    </row>
    <row r="288" s="14" customFormat="1">
      <c r="A288" s="14"/>
      <c r="B288" s="251"/>
      <c r="C288" s="252"/>
      <c r="D288" s="242" t="s">
        <v>163</v>
      </c>
      <c r="E288" s="253" t="s">
        <v>1</v>
      </c>
      <c r="F288" s="254" t="s">
        <v>541</v>
      </c>
      <c r="G288" s="252"/>
      <c r="H288" s="255">
        <v>-0.073999999999999996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163</v>
      </c>
      <c r="AU288" s="261" t="s">
        <v>88</v>
      </c>
      <c r="AV288" s="14" t="s">
        <v>88</v>
      </c>
      <c r="AW288" s="14" t="s">
        <v>33</v>
      </c>
      <c r="AX288" s="14" t="s">
        <v>78</v>
      </c>
      <c r="AY288" s="261" t="s">
        <v>150</v>
      </c>
    </row>
    <row r="289" s="14" customFormat="1">
      <c r="A289" s="14"/>
      <c r="B289" s="251"/>
      <c r="C289" s="252"/>
      <c r="D289" s="242" t="s">
        <v>163</v>
      </c>
      <c r="E289" s="253" t="s">
        <v>1</v>
      </c>
      <c r="F289" s="254" t="s">
        <v>542</v>
      </c>
      <c r="G289" s="252"/>
      <c r="H289" s="255">
        <v>-0.025000000000000001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163</v>
      </c>
      <c r="AU289" s="261" t="s">
        <v>88</v>
      </c>
      <c r="AV289" s="14" t="s">
        <v>88</v>
      </c>
      <c r="AW289" s="14" t="s">
        <v>33</v>
      </c>
      <c r="AX289" s="14" t="s">
        <v>78</v>
      </c>
      <c r="AY289" s="261" t="s">
        <v>150</v>
      </c>
    </row>
    <row r="290" s="15" customFormat="1">
      <c r="A290" s="15"/>
      <c r="B290" s="265"/>
      <c r="C290" s="266"/>
      <c r="D290" s="242" t="s">
        <v>163</v>
      </c>
      <c r="E290" s="267" t="s">
        <v>1</v>
      </c>
      <c r="F290" s="268" t="s">
        <v>311</v>
      </c>
      <c r="G290" s="266"/>
      <c r="H290" s="269">
        <v>1.7929999999999999</v>
      </c>
      <c r="I290" s="270"/>
      <c r="J290" s="266"/>
      <c r="K290" s="266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163</v>
      </c>
      <c r="AU290" s="275" t="s">
        <v>88</v>
      </c>
      <c r="AV290" s="15" t="s">
        <v>149</v>
      </c>
      <c r="AW290" s="15" t="s">
        <v>33</v>
      </c>
      <c r="AX290" s="15" t="s">
        <v>86</v>
      </c>
      <c r="AY290" s="275" t="s">
        <v>150</v>
      </c>
    </row>
    <row r="291" s="2" customFormat="1" ht="16.5" customHeight="1">
      <c r="A291" s="39"/>
      <c r="B291" s="40"/>
      <c r="C291" s="276" t="s">
        <v>543</v>
      </c>
      <c r="D291" s="276" t="s">
        <v>510</v>
      </c>
      <c r="E291" s="277" t="s">
        <v>544</v>
      </c>
      <c r="F291" s="278" t="s">
        <v>545</v>
      </c>
      <c r="G291" s="279" t="s">
        <v>494</v>
      </c>
      <c r="H291" s="280">
        <v>3.5859999999999999</v>
      </c>
      <c r="I291" s="281"/>
      <c r="J291" s="282">
        <f>ROUND(I291*H291,2)</f>
        <v>0</v>
      </c>
      <c r="K291" s="278" t="s">
        <v>160</v>
      </c>
      <c r="L291" s="283"/>
      <c r="M291" s="284" t="s">
        <v>1</v>
      </c>
      <c r="N291" s="285" t="s">
        <v>43</v>
      </c>
      <c r="O291" s="92"/>
      <c r="P291" s="236">
        <f>O291*H291</f>
        <v>0</v>
      </c>
      <c r="Q291" s="236">
        <v>1</v>
      </c>
      <c r="R291" s="236">
        <f>Q291*H291</f>
        <v>3.5859999999999999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197</v>
      </c>
      <c r="AT291" s="238" t="s">
        <v>510</v>
      </c>
      <c r="AU291" s="238" t="s">
        <v>88</v>
      </c>
      <c r="AY291" s="18" t="s">
        <v>150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86</v>
      </c>
      <c r="BK291" s="239">
        <f>ROUND(I291*H291,2)</f>
        <v>0</v>
      </c>
      <c r="BL291" s="18" t="s">
        <v>149</v>
      </c>
      <c r="BM291" s="238" t="s">
        <v>546</v>
      </c>
    </row>
    <row r="292" s="14" customFormat="1">
      <c r="A292" s="14"/>
      <c r="B292" s="251"/>
      <c r="C292" s="252"/>
      <c r="D292" s="242" t="s">
        <v>163</v>
      </c>
      <c r="E292" s="253" t="s">
        <v>1</v>
      </c>
      <c r="F292" s="254" t="s">
        <v>547</v>
      </c>
      <c r="G292" s="252"/>
      <c r="H292" s="255">
        <v>3.5859999999999999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163</v>
      </c>
      <c r="AU292" s="261" t="s">
        <v>88</v>
      </c>
      <c r="AV292" s="14" t="s">
        <v>88</v>
      </c>
      <c r="AW292" s="14" t="s">
        <v>33</v>
      </c>
      <c r="AX292" s="14" t="s">
        <v>86</v>
      </c>
      <c r="AY292" s="261" t="s">
        <v>150</v>
      </c>
    </row>
    <row r="293" s="2" customFormat="1" ht="24.15" customHeight="1">
      <c r="A293" s="39"/>
      <c r="B293" s="40"/>
      <c r="C293" s="227" t="s">
        <v>548</v>
      </c>
      <c r="D293" s="227" t="s">
        <v>156</v>
      </c>
      <c r="E293" s="228" t="s">
        <v>549</v>
      </c>
      <c r="F293" s="229" t="s">
        <v>550</v>
      </c>
      <c r="G293" s="230" t="s">
        <v>278</v>
      </c>
      <c r="H293" s="231">
        <v>214.69999999999999</v>
      </c>
      <c r="I293" s="232"/>
      <c r="J293" s="233">
        <f>ROUND(I293*H293,2)</f>
        <v>0</v>
      </c>
      <c r="K293" s="229" t="s">
        <v>160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149</v>
      </c>
      <c r="AT293" s="238" t="s">
        <v>156</v>
      </c>
      <c r="AU293" s="238" t="s">
        <v>88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86</v>
      </c>
      <c r="BK293" s="239">
        <f>ROUND(I293*H293,2)</f>
        <v>0</v>
      </c>
      <c r="BL293" s="18" t="s">
        <v>149</v>
      </c>
      <c r="BM293" s="238" t="s">
        <v>551</v>
      </c>
    </row>
    <row r="294" s="14" customFormat="1">
      <c r="A294" s="14"/>
      <c r="B294" s="251"/>
      <c r="C294" s="252"/>
      <c r="D294" s="242" t="s">
        <v>163</v>
      </c>
      <c r="E294" s="253" t="s">
        <v>1</v>
      </c>
      <c r="F294" s="254" t="s">
        <v>552</v>
      </c>
      <c r="G294" s="252"/>
      <c r="H294" s="255">
        <v>214.69999999999999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163</v>
      </c>
      <c r="AU294" s="261" t="s">
        <v>88</v>
      </c>
      <c r="AV294" s="14" t="s">
        <v>88</v>
      </c>
      <c r="AW294" s="14" t="s">
        <v>33</v>
      </c>
      <c r="AX294" s="14" t="s">
        <v>86</v>
      </c>
      <c r="AY294" s="261" t="s">
        <v>150</v>
      </c>
    </row>
    <row r="295" s="2" customFormat="1" ht="16.5" customHeight="1">
      <c r="A295" s="39"/>
      <c r="B295" s="40"/>
      <c r="C295" s="227" t="s">
        <v>553</v>
      </c>
      <c r="D295" s="227" t="s">
        <v>156</v>
      </c>
      <c r="E295" s="228" t="s">
        <v>554</v>
      </c>
      <c r="F295" s="229" t="s">
        <v>555</v>
      </c>
      <c r="G295" s="230" t="s">
        <v>278</v>
      </c>
      <c r="H295" s="231">
        <v>96.400000000000006</v>
      </c>
      <c r="I295" s="232"/>
      <c r="J295" s="233">
        <f>ROUND(I295*H295,2)</f>
        <v>0</v>
      </c>
      <c r="K295" s="229" t="s">
        <v>160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149</v>
      </c>
      <c r="AT295" s="238" t="s">
        <v>156</v>
      </c>
      <c r="AU295" s="238" t="s">
        <v>88</v>
      </c>
      <c r="AY295" s="18" t="s">
        <v>150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86</v>
      </c>
      <c r="BK295" s="239">
        <f>ROUND(I295*H295,2)</f>
        <v>0</v>
      </c>
      <c r="BL295" s="18" t="s">
        <v>149</v>
      </c>
      <c r="BM295" s="238" t="s">
        <v>556</v>
      </c>
    </row>
    <row r="296" s="14" customFormat="1">
      <c r="A296" s="14"/>
      <c r="B296" s="251"/>
      <c r="C296" s="252"/>
      <c r="D296" s="242" t="s">
        <v>163</v>
      </c>
      <c r="E296" s="253" t="s">
        <v>1</v>
      </c>
      <c r="F296" s="254" t="s">
        <v>557</v>
      </c>
      <c r="G296" s="252"/>
      <c r="H296" s="255">
        <v>96.400000000000006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163</v>
      </c>
      <c r="AU296" s="261" t="s">
        <v>88</v>
      </c>
      <c r="AV296" s="14" t="s">
        <v>88</v>
      </c>
      <c r="AW296" s="14" t="s">
        <v>33</v>
      </c>
      <c r="AX296" s="14" t="s">
        <v>86</v>
      </c>
      <c r="AY296" s="261" t="s">
        <v>150</v>
      </c>
    </row>
    <row r="297" s="2" customFormat="1" ht="16.5" customHeight="1">
      <c r="A297" s="39"/>
      <c r="B297" s="40"/>
      <c r="C297" s="276" t="s">
        <v>558</v>
      </c>
      <c r="D297" s="276" t="s">
        <v>510</v>
      </c>
      <c r="E297" s="277" t="s">
        <v>559</v>
      </c>
      <c r="F297" s="278" t="s">
        <v>560</v>
      </c>
      <c r="G297" s="279" t="s">
        <v>278</v>
      </c>
      <c r="H297" s="280">
        <v>106.04000000000001</v>
      </c>
      <c r="I297" s="281"/>
      <c r="J297" s="282">
        <f>ROUND(I297*H297,2)</f>
        <v>0</v>
      </c>
      <c r="K297" s="278" t="s">
        <v>160</v>
      </c>
      <c r="L297" s="283"/>
      <c r="M297" s="284" t="s">
        <v>1</v>
      </c>
      <c r="N297" s="285" t="s">
        <v>43</v>
      </c>
      <c r="O297" s="92"/>
      <c r="P297" s="236">
        <f>O297*H297</f>
        <v>0</v>
      </c>
      <c r="Q297" s="236">
        <v>0.00069999999999999999</v>
      </c>
      <c r="R297" s="236">
        <f>Q297*H297</f>
        <v>0.074228000000000002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197</v>
      </c>
      <c r="AT297" s="238" t="s">
        <v>510</v>
      </c>
      <c r="AU297" s="238" t="s">
        <v>88</v>
      </c>
      <c r="AY297" s="18" t="s">
        <v>150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86</v>
      </c>
      <c r="BK297" s="239">
        <f>ROUND(I297*H297,2)</f>
        <v>0</v>
      </c>
      <c r="BL297" s="18" t="s">
        <v>149</v>
      </c>
      <c r="BM297" s="238" t="s">
        <v>561</v>
      </c>
    </row>
    <row r="298" s="14" customFormat="1">
      <c r="A298" s="14"/>
      <c r="B298" s="251"/>
      <c r="C298" s="252"/>
      <c r="D298" s="242" t="s">
        <v>163</v>
      </c>
      <c r="E298" s="253" t="s">
        <v>1</v>
      </c>
      <c r="F298" s="254" t="s">
        <v>562</v>
      </c>
      <c r="G298" s="252"/>
      <c r="H298" s="255">
        <v>96.400000000000006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163</v>
      </c>
      <c r="AU298" s="261" t="s">
        <v>88</v>
      </c>
      <c r="AV298" s="14" t="s">
        <v>88</v>
      </c>
      <c r="AW298" s="14" t="s">
        <v>33</v>
      </c>
      <c r="AX298" s="14" t="s">
        <v>86</v>
      </c>
      <c r="AY298" s="261" t="s">
        <v>150</v>
      </c>
    </row>
    <row r="299" s="13" customFormat="1">
      <c r="A299" s="13"/>
      <c r="B299" s="240"/>
      <c r="C299" s="241"/>
      <c r="D299" s="242" t="s">
        <v>163</v>
      </c>
      <c r="E299" s="243" t="s">
        <v>1</v>
      </c>
      <c r="F299" s="244" t="s">
        <v>563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163</v>
      </c>
      <c r="AU299" s="250" t="s">
        <v>88</v>
      </c>
      <c r="AV299" s="13" t="s">
        <v>86</v>
      </c>
      <c r="AW299" s="13" t="s">
        <v>33</v>
      </c>
      <c r="AX299" s="13" t="s">
        <v>78</v>
      </c>
      <c r="AY299" s="250" t="s">
        <v>150</v>
      </c>
    </row>
    <row r="300" s="14" customFormat="1">
      <c r="A300" s="14"/>
      <c r="B300" s="251"/>
      <c r="C300" s="252"/>
      <c r="D300" s="242" t="s">
        <v>163</v>
      </c>
      <c r="E300" s="252"/>
      <c r="F300" s="254" t="s">
        <v>564</v>
      </c>
      <c r="G300" s="252"/>
      <c r="H300" s="255">
        <v>106.04000000000001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163</v>
      </c>
      <c r="AU300" s="261" t="s">
        <v>88</v>
      </c>
      <c r="AV300" s="14" t="s">
        <v>88</v>
      </c>
      <c r="AW300" s="14" t="s">
        <v>4</v>
      </c>
      <c r="AX300" s="14" t="s">
        <v>86</v>
      </c>
      <c r="AY300" s="261" t="s">
        <v>150</v>
      </c>
    </row>
    <row r="301" s="2" customFormat="1" ht="24.15" customHeight="1">
      <c r="A301" s="39"/>
      <c r="B301" s="40"/>
      <c r="C301" s="227" t="s">
        <v>565</v>
      </c>
      <c r="D301" s="227" t="s">
        <v>156</v>
      </c>
      <c r="E301" s="228" t="s">
        <v>566</v>
      </c>
      <c r="F301" s="229" t="s">
        <v>567</v>
      </c>
      <c r="G301" s="230" t="s">
        <v>278</v>
      </c>
      <c r="H301" s="231">
        <v>495.88</v>
      </c>
      <c r="I301" s="232"/>
      <c r="J301" s="233">
        <f>ROUND(I301*H301,2)</f>
        <v>0</v>
      </c>
      <c r="K301" s="229" t="s">
        <v>160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149</v>
      </c>
      <c r="AT301" s="238" t="s">
        <v>156</v>
      </c>
      <c r="AU301" s="238" t="s">
        <v>88</v>
      </c>
      <c r="AY301" s="18" t="s">
        <v>150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86</v>
      </c>
      <c r="BK301" s="239">
        <f>ROUND(I301*H301,2)</f>
        <v>0</v>
      </c>
      <c r="BL301" s="18" t="s">
        <v>149</v>
      </c>
      <c r="BM301" s="238" t="s">
        <v>568</v>
      </c>
    </row>
    <row r="302" s="14" customFormat="1">
      <c r="A302" s="14"/>
      <c r="B302" s="251"/>
      <c r="C302" s="252"/>
      <c r="D302" s="242" t="s">
        <v>163</v>
      </c>
      <c r="E302" s="253" t="s">
        <v>1</v>
      </c>
      <c r="F302" s="254" t="s">
        <v>569</v>
      </c>
      <c r="G302" s="252"/>
      <c r="H302" s="255">
        <v>495.88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163</v>
      </c>
      <c r="AU302" s="261" t="s">
        <v>88</v>
      </c>
      <c r="AV302" s="14" t="s">
        <v>88</v>
      </c>
      <c r="AW302" s="14" t="s">
        <v>33</v>
      </c>
      <c r="AX302" s="14" t="s">
        <v>86</v>
      </c>
      <c r="AY302" s="261" t="s">
        <v>150</v>
      </c>
    </row>
    <row r="303" s="2" customFormat="1" ht="24.15" customHeight="1">
      <c r="A303" s="39"/>
      <c r="B303" s="40"/>
      <c r="C303" s="227" t="s">
        <v>570</v>
      </c>
      <c r="D303" s="227" t="s">
        <v>156</v>
      </c>
      <c r="E303" s="228" t="s">
        <v>571</v>
      </c>
      <c r="F303" s="229" t="s">
        <v>572</v>
      </c>
      <c r="G303" s="230" t="s">
        <v>278</v>
      </c>
      <c r="H303" s="231">
        <v>495.88</v>
      </c>
      <c r="I303" s="232"/>
      <c r="J303" s="233">
        <f>ROUND(I303*H303,2)</f>
        <v>0</v>
      </c>
      <c r="K303" s="229" t="s">
        <v>160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149</v>
      </c>
      <c r="AT303" s="238" t="s">
        <v>156</v>
      </c>
      <c r="AU303" s="238" t="s">
        <v>88</v>
      </c>
      <c r="AY303" s="18" t="s">
        <v>150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86</v>
      </c>
      <c r="BK303" s="239">
        <f>ROUND(I303*H303,2)</f>
        <v>0</v>
      </c>
      <c r="BL303" s="18" t="s">
        <v>149</v>
      </c>
      <c r="BM303" s="238" t="s">
        <v>573</v>
      </c>
    </row>
    <row r="304" s="14" customFormat="1">
      <c r="A304" s="14"/>
      <c r="B304" s="251"/>
      <c r="C304" s="252"/>
      <c r="D304" s="242" t="s">
        <v>163</v>
      </c>
      <c r="E304" s="253" t="s">
        <v>1</v>
      </c>
      <c r="F304" s="254" t="s">
        <v>574</v>
      </c>
      <c r="G304" s="252"/>
      <c r="H304" s="255">
        <v>495.88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163</v>
      </c>
      <c r="AU304" s="261" t="s">
        <v>88</v>
      </c>
      <c r="AV304" s="14" t="s">
        <v>88</v>
      </c>
      <c r="AW304" s="14" t="s">
        <v>33</v>
      </c>
      <c r="AX304" s="14" t="s">
        <v>86</v>
      </c>
      <c r="AY304" s="261" t="s">
        <v>150</v>
      </c>
    </row>
    <row r="305" s="2" customFormat="1" ht="24.15" customHeight="1">
      <c r="A305" s="39"/>
      <c r="B305" s="40"/>
      <c r="C305" s="227" t="s">
        <v>575</v>
      </c>
      <c r="D305" s="227" t="s">
        <v>156</v>
      </c>
      <c r="E305" s="228" t="s">
        <v>576</v>
      </c>
      <c r="F305" s="229" t="s">
        <v>577</v>
      </c>
      <c r="G305" s="230" t="s">
        <v>278</v>
      </c>
      <c r="H305" s="231">
        <v>214.69999999999999</v>
      </c>
      <c r="I305" s="232"/>
      <c r="J305" s="233">
        <f>ROUND(I305*H305,2)</f>
        <v>0</v>
      </c>
      <c r="K305" s="229" t="s">
        <v>160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149</v>
      </c>
      <c r="AT305" s="238" t="s">
        <v>156</v>
      </c>
      <c r="AU305" s="238" t="s">
        <v>88</v>
      </c>
      <c r="AY305" s="18" t="s">
        <v>150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86</v>
      </c>
      <c r="BK305" s="239">
        <f>ROUND(I305*H305,2)</f>
        <v>0</v>
      </c>
      <c r="BL305" s="18" t="s">
        <v>149</v>
      </c>
      <c r="BM305" s="238" t="s">
        <v>578</v>
      </c>
    </row>
    <row r="306" s="14" customFormat="1">
      <c r="A306" s="14"/>
      <c r="B306" s="251"/>
      <c r="C306" s="252"/>
      <c r="D306" s="242" t="s">
        <v>163</v>
      </c>
      <c r="E306" s="253" t="s">
        <v>1</v>
      </c>
      <c r="F306" s="254" t="s">
        <v>579</v>
      </c>
      <c r="G306" s="252"/>
      <c r="H306" s="255">
        <v>214.69999999999999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163</v>
      </c>
      <c r="AU306" s="261" t="s">
        <v>88</v>
      </c>
      <c r="AV306" s="14" t="s">
        <v>88</v>
      </c>
      <c r="AW306" s="14" t="s">
        <v>33</v>
      </c>
      <c r="AX306" s="14" t="s">
        <v>86</v>
      </c>
      <c r="AY306" s="261" t="s">
        <v>150</v>
      </c>
    </row>
    <row r="307" s="2" customFormat="1" ht="24.15" customHeight="1">
      <c r="A307" s="39"/>
      <c r="B307" s="40"/>
      <c r="C307" s="227" t="s">
        <v>580</v>
      </c>
      <c r="D307" s="227" t="s">
        <v>156</v>
      </c>
      <c r="E307" s="228" t="s">
        <v>581</v>
      </c>
      <c r="F307" s="229" t="s">
        <v>582</v>
      </c>
      <c r="G307" s="230" t="s">
        <v>278</v>
      </c>
      <c r="H307" s="231">
        <v>495.88</v>
      </c>
      <c r="I307" s="232"/>
      <c r="J307" s="233">
        <f>ROUND(I307*H307,2)</f>
        <v>0</v>
      </c>
      <c r="K307" s="229" t="s">
        <v>160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149</v>
      </c>
      <c r="AT307" s="238" t="s">
        <v>156</v>
      </c>
      <c r="AU307" s="238" t="s">
        <v>88</v>
      </c>
      <c r="AY307" s="18" t="s">
        <v>150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86</v>
      </c>
      <c r="BK307" s="239">
        <f>ROUND(I307*H307,2)</f>
        <v>0</v>
      </c>
      <c r="BL307" s="18" t="s">
        <v>149</v>
      </c>
      <c r="BM307" s="238" t="s">
        <v>583</v>
      </c>
    </row>
    <row r="308" s="14" customFormat="1">
      <c r="A308" s="14"/>
      <c r="B308" s="251"/>
      <c r="C308" s="252"/>
      <c r="D308" s="242" t="s">
        <v>163</v>
      </c>
      <c r="E308" s="253" t="s">
        <v>1</v>
      </c>
      <c r="F308" s="254" t="s">
        <v>584</v>
      </c>
      <c r="G308" s="252"/>
      <c r="H308" s="255">
        <v>495.88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163</v>
      </c>
      <c r="AU308" s="261" t="s">
        <v>88</v>
      </c>
      <c r="AV308" s="14" t="s">
        <v>88</v>
      </c>
      <c r="AW308" s="14" t="s">
        <v>33</v>
      </c>
      <c r="AX308" s="14" t="s">
        <v>86</v>
      </c>
      <c r="AY308" s="261" t="s">
        <v>150</v>
      </c>
    </row>
    <row r="309" s="2" customFormat="1" ht="16.5" customHeight="1">
      <c r="A309" s="39"/>
      <c r="B309" s="40"/>
      <c r="C309" s="276" t="s">
        <v>585</v>
      </c>
      <c r="D309" s="276" t="s">
        <v>510</v>
      </c>
      <c r="E309" s="277" t="s">
        <v>586</v>
      </c>
      <c r="F309" s="278" t="s">
        <v>587</v>
      </c>
      <c r="G309" s="279" t="s">
        <v>588</v>
      </c>
      <c r="H309" s="280">
        <v>21.317</v>
      </c>
      <c r="I309" s="281"/>
      <c r="J309" s="282">
        <f>ROUND(I309*H309,2)</f>
        <v>0</v>
      </c>
      <c r="K309" s="278" t="s">
        <v>160</v>
      </c>
      <c r="L309" s="283"/>
      <c r="M309" s="284" t="s">
        <v>1</v>
      </c>
      <c r="N309" s="285" t="s">
        <v>43</v>
      </c>
      <c r="O309" s="92"/>
      <c r="P309" s="236">
        <f>O309*H309</f>
        <v>0</v>
      </c>
      <c r="Q309" s="236">
        <v>0.001</v>
      </c>
      <c r="R309" s="236">
        <f>Q309*H309</f>
        <v>0.021316999999999999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197</v>
      </c>
      <c r="AT309" s="238" t="s">
        <v>510</v>
      </c>
      <c r="AU309" s="238" t="s">
        <v>88</v>
      </c>
      <c r="AY309" s="18" t="s">
        <v>150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86</v>
      </c>
      <c r="BK309" s="239">
        <f>ROUND(I309*H309,2)</f>
        <v>0</v>
      </c>
      <c r="BL309" s="18" t="s">
        <v>149</v>
      </c>
      <c r="BM309" s="238" t="s">
        <v>589</v>
      </c>
    </row>
    <row r="310" s="13" customFormat="1">
      <c r="A310" s="13"/>
      <c r="B310" s="240"/>
      <c r="C310" s="241"/>
      <c r="D310" s="242" t="s">
        <v>163</v>
      </c>
      <c r="E310" s="243" t="s">
        <v>1</v>
      </c>
      <c r="F310" s="244" t="s">
        <v>590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163</v>
      </c>
      <c r="AU310" s="250" t="s">
        <v>88</v>
      </c>
      <c r="AV310" s="13" t="s">
        <v>86</v>
      </c>
      <c r="AW310" s="13" t="s">
        <v>33</v>
      </c>
      <c r="AX310" s="13" t="s">
        <v>78</v>
      </c>
      <c r="AY310" s="250" t="s">
        <v>150</v>
      </c>
    </row>
    <row r="311" s="14" customFormat="1">
      <c r="A311" s="14"/>
      <c r="B311" s="251"/>
      <c r="C311" s="252"/>
      <c r="D311" s="242" t="s">
        <v>163</v>
      </c>
      <c r="E311" s="253" t="s">
        <v>1</v>
      </c>
      <c r="F311" s="254" t="s">
        <v>591</v>
      </c>
      <c r="G311" s="252"/>
      <c r="H311" s="255">
        <v>21.317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1" t="s">
        <v>163</v>
      </c>
      <c r="AU311" s="261" t="s">
        <v>88</v>
      </c>
      <c r="AV311" s="14" t="s">
        <v>88</v>
      </c>
      <c r="AW311" s="14" t="s">
        <v>33</v>
      </c>
      <c r="AX311" s="14" t="s">
        <v>86</v>
      </c>
      <c r="AY311" s="261" t="s">
        <v>150</v>
      </c>
    </row>
    <row r="312" s="2" customFormat="1" ht="21.75" customHeight="1">
      <c r="A312" s="39"/>
      <c r="B312" s="40"/>
      <c r="C312" s="227" t="s">
        <v>592</v>
      </c>
      <c r="D312" s="227" t="s">
        <v>156</v>
      </c>
      <c r="E312" s="228" t="s">
        <v>593</v>
      </c>
      <c r="F312" s="229" t="s">
        <v>594</v>
      </c>
      <c r="G312" s="230" t="s">
        <v>278</v>
      </c>
      <c r="H312" s="231">
        <v>214.69999999999999</v>
      </c>
      <c r="I312" s="232"/>
      <c r="J312" s="233">
        <f>ROUND(I312*H312,2)</f>
        <v>0</v>
      </c>
      <c r="K312" s="229" t="s">
        <v>160</v>
      </c>
      <c r="L312" s="45"/>
      <c r="M312" s="234" t="s">
        <v>1</v>
      </c>
      <c r="N312" s="235" t="s">
        <v>43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149</v>
      </c>
      <c r="AT312" s="238" t="s">
        <v>156</v>
      </c>
      <c r="AU312" s="238" t="s">
        <v>88</v>
      </c>
      <c r="AY312" s="18" t="s">
        <v>150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86</v>
      </c>
      <c r="BK312" s="239">
        <f>ROUND(I312*H312,2)</f>
        <v>0</v>
      </c>
      <c r="BL312" s="18" t="s">
        <v>149</v>
      </c>
      <c r="BM312" s="238" t="s">
        <v>595</v>
      </c>
    </row>
    <row r="313" s="14" customFormat="1">
      <c r="A313" s="14"/>
      <c r="B313" s="251"/>
      <c r="C313" s="252"/>
      <c r="D313" s="242" t="s">
        <v>163</v>
      </c>
      <c r="E313" s="253" t="s">
        <v>1</v>
      </c>
      <c r="F313" s="254" t="s">
        <v>596</v>
      </c>
      <c r="G313" s="252"/>
      <c r="H313" s="255">
        <v>214.69999999999999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163</v>
      </c>
      <c r="AU313" s="261" t="s">
        <v>88</v>
      </c>
      <c r="AV313" s="14" t="s">
        <v>88</v>
      </c>
      <c r="AW313" s="14" t="s">
        <v>33</v>
      </c>
      <c r="AX313" s="14" t="s">
        <v>86</v>
      </c>
      <c r="AY313" s="261" t="s">
        <v>150</v>
      </c>
    </row>
    <row r="314" s="2" customFormat="1" ht="16.5" customHeight="1">
      <c r="A314" s="39"/>
      <c r="B314" s="40"/>
      <c r="C314" s="227" t="s">
        <v>597</v>
      </c>
      <c r="D314" s="227" t="s">
        <v>156</v>
      </c>
      <c r="E314" s="228" t="s">
        <v>598</v>
      </c>
      <c r="F314" s="229" t="s">
        <v>599</v>
      </c>
      <c r="G314" s="230" t="s">
        <v>278</v>
      </c>
      <c r="H314" s="231">
        <v>5357.6199999999999</v>
      </c>
      <c r="I314" s="232"/>
      <c r="J314" s="233">
        <f>ROUND(I314*H314,2)</f>
        <v>0</v>
      </c>
      <c r="K314" s="229" t="s">
        <v>160</v>
      </c>
      <c r="L314" s="45"/>
      <c r="M314" s="234" t="s">
        <v>1</v>
      </c>
      <c r="N314" s="235" t="s">
        <v>43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149</v>
      </c>
      <c r="AT314" s="238" t="s">
        <v>156</v>
      </c>
      <c r="AU314" s="238" t="s">
        <v>88</v>
      </c>
      <c r="AY314" s="18" t="s">
        <v>150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86</v>
      </c>
      <c r="BK314" s="239">
        <f>ROUND(I314*H314,2)</f>
        <v>0</v>
      </c>
      <c r="BL314" s="18" t="s">
        <v>149</v>
      </c>
      <c r="BM314" s="238" t="s">
        <v>600</v>
      </c>
    </row>
    <row r="315" s="14" customFormat="1">
      <c r="A315" s="14"/>
      <c r="B315" s="251"/>
      <c r="C315" s="252"/>
      <c r="D315" s="242" t="s">
        <v>163</v>
      </c>
      <c r="E315" s="253" t="s">
        <v>1</v>
      </c>
      <c r="F315" s="254" t="s">
        <v>601</v>
      </c>
      <c r="G315" s="252"/>
      <c r="H315" s="255">
        <v>2507.5799999999999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163</v>
      </c>
      <c r="AU315" s="261" t="s">
        <v>88</v>
      </c>
      <c r="AV315" s="14" t="s">
        <v>88</v>
      </c>
      <c r="AW315" s="14" t="s">
        <v>33</v>
      </c>
      <c r="AX315" s="14" t="s">
        <v>78</v>
      </c>
      <c r="AY315" s="261" t="s">
        <v>150</v>
      </c>
    </row>
    <row r="316" s="14" customFormat="1">
      <c r="A316" s="14"/>
      <c r="B316" s="251"/>
      <c r="C316" s="252"/>
      <c r="D316" s="242" t="s">
        <v>163</v>
      </c>
      <c r="E316" s="253" t="s">
        <v>1</v>
      </c>
      <c r="F316" s="254" t="s">
        <v>602</v>
      </c>
      <c r="G316" s="252"/>
      <c r="H316" s="255">
        <v>2850.04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163</v>
      </c>
      <c r="AU316" s="261" t="s">
        <v>88</v>
      </c>
      <c r="AV316" s="14" t="s">
        <v>88</v>
      </c>
      <c r="AW316" s="14" t="s">
        <v>33</v>
      </c>
      <c r="AX316" s="14" t="s">
        <v>78</v>
      </c>
      <c r="AY316" s="261" t="s">
        <v>150</v>
      </c>
    </row>
    <row r="317" s="13" customFormat="1">
      <c r="A317" s="13"/>
      <c r="B317" s="240"/>
      <c r="C317" s="241"/>
      <c r="D317" s="242" t="s">
        <v>163</v>
      </c>
      <c r="E317" s="243" t="s">
        <v>1</v>
      </c>
      <c r="F317" s="244" t="s">
        <v>603</v>
      </c>
      <c r="G317" s="241"/>
      <c r="H317" s="243" t="s">
        <v>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163</v>
      </c>
      <c r="AU317" s="250" t="s">
        <v>88</v>
      </c>
      <c r="AV317" s="13" t="s">
        <v>86</v>
      </c>
      <c r="AW317" s="13" t="s">
        <v>33</v>
      </c>
      <c r="AX317" s="13" t="s">
        <v>78</v>
      </c>
      <c r="AY317" s="250" t="s">
        <v>150</v>
      </c>
    </row>
    <row r="318" s="15" customFormat="1">
      <c r="A318" s="15"/>
      <c r="B318" s="265"/>
      <c r="C318" s="266"/>
      <c r="D318" s="242" t="s">
        <v>163</v>
      </c>
      <c r="E318" s="267" t="s">
        <v>1</v>
      </c>
      <c r="F318" s="268" t="s">
        <v>311</v>
      </c>
      <c r="G318" s="266"/>
      <c r="H318" s="269">
        <v>5357.6199999999999</v>
      </c>
      <c r="I318" s="270"/>
      <c r="J318" s="266"/>
      <c r="K318" s="266"/>
      <c r="L318" s="271"/>
      <c r="M318" s="272"/>
      <c r="N318" s="273"/>
      <c r="O318" s="273"/>
      <c r="P318" s="273"/>
      <c r="Q318" s="273"/>
      <c r="R318" s="273"/>
      <c r="S318" s="273"/>
      <c r="T318" s="27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5" t="s">
        <v>163</v>
      </c>
      <c r="AU318" s="275" t="s">
        <v>88</v>
      </c>
      <c r="AV318" s="15" t="s">
        <v>149</v>
      </c>
      <c r="AW318" s="15" t="s">
        <v>33</v>
      </c>
      <c r="AX318" s="15" t="s">
        <v>86</v>
      </c>
      <c r="AY318" s="275" t="s">
        <v>150</v>
      </c>
    </row>
    <row r="319" s="2" customFormat="1" ht="24.15" customHeight="1">
      <c r="A319" s="39"/>
      <c r="B319" s="40"/>
      <c r="C319" s="227" t="s">
        <v>604</v>
      </c>
      <c r="D319" s="227" t="s">
        <v>156</v>
      </c>
      <c r="E319" s="228" t="s">
        <v>605</v>
      </c>
      <c r="F319" s="229" t="s">
        <v>606</v>
      </c>
      <c r="G319" s="230" t="s">
        <v>283</v>
      </c>
      <c r="H319" s="231">
        <v>18</v>
      </c>
      <c r="I319" s="232"/>
      <c r="J319" s="233">
        <f>ROUND(I319*H319,2)</f>
        <v>0</v>
      </c>
      <c r="K319" s="229" t="s">
        <v>160</v>
      </c>
      <c r="L319" s="45"/>
      <c r="M319" s="234" t="s">
        <v>1</v>
      </c>
      <c r="N319" s="235" t="s">
        <v>43</v>
      </c>
      <c r="O319" s="92"/>
      <c r="P319" s="236">
        <f>O319*H319</f>
        <v>0</v>
      </c>
      <c r="Q319" s="236">
        <v>0.01281</v>
      </c>
      <c r="R319" s="236">
        <f>Q319*H319</f>
        <v>0.23058000000000001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149</v>
      </c>
      <c r="AT319" s="238" t="s">
        <v>156</v>
      </c>
      <c r="AU319" s="238" t="s">
        <v>88</v>
      </c>
      <c r="AY319" s="18" t="s">
        <v>150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86</v>
      </c>
      <c r="BK319" s="239">
        <f>ROUND(I319*H319,2)</f>
        <v>0</v>
      </c>
      <c r="BL319" s="18" t="s">
        <v>149</v>
      </c>
      <c r="BM319" s="238" t="s">
        <v>607</v>
      </c>
    </row>
    <row r="320" s="14" customFormat="1">
      <c r="A320" s="14"/>
      <c r="B320" s="251"/>
      <c r="C320" s="252"/>
      <c r="D320" s="242" t="s">
        <v>163</v>
      </c>
      <c r="E320" s="253" t="s">
        <v>1</v>
      </c>
      <c r="F320" s="254" t="s">
        <v>608</v>
      </c>
      <c r="G320" s="252"/>
      <c r="H320" s="255">
        <v>18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163</v>
      </c>
      <c r="AU320" s="261" t="s">
        <v>88</v>
      </c>
      <c r="AV320" s="14" t="s">
        <v>88</v>
      </c>
      <c r="AW320" s="14" t="s">
        <v>33</v>
      </c>
      <c r="AX320" s="14" t="s">
        <v>86</v>
      </c>
      <c r="AY320" s="261" t="s">
        <v>150</v>
      </c>
    </row>
    <row r="321" s="2" customFormat="1" ht="24.15" customHeight="1">
      <c r="A321" s="39"/>
      <c r="B321" s="40"/>
      <c r="C321" s="227" t="s">
        <v>609</v>
      </c>
      <c r="D321" s="227" t="s">
        <v>156</v>
      </c>
      <c r="E321" s="228" t="s">
        <v>610</v>
      </c>
      <c r="F321" s="229" t="s">
        <v>611</v>
      </c>
      <c r="G321" s="230" t="s">
        <v>283</v>
      </c>
      <c r="H321" s="231">
        <v>17</v>
      </c>
      <c r="I321" s="232"/>
      <c r="J321" s="233">
        <f>ROUND(I321*H321,2)</f>
        <v>0</v>
      </c>
      <c r="K321" s="229" t="s">
        <v>160</v>
      </c>
      <c r="L321" s="45"/>
      <c r="M321" s="234" t="s">
        <v>1</v>
      </c>
      <c r="N321" s="235" t="s">
        <v>43</v>
      </c>
      <c r="O321" s="92"/>
      <c r="P321" s="236">
        <f>O321*H321</f>
        <v>0</v>
      </c>
      <c r="Q321" s="236">
        <v>0.021350000000000001</v>
      </c>
      <c r="R321" s="236">
        <f>Q321*H321</f>
        <v>0.36294999999999999</v>
      </c>
      <c r="S321" s="236">
        <v>0</v>
      </c>
      <c r="T321" s="23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8" t="s">
        <v>149</v>
      </c>
      <c r="AT321" s="238" t="s">
        <v>156</v>
      </c>
      <c r="AU321" s="238" t="s">
        <v>88</v>
      </c>
      <c r="AY321" s="18" t="s">
        <v>150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8" t="s">
        <v>86</v>
      </c>
      <c r="BK321" s="239">
        <f>ROUND(I321*H321,2)</f>
        <v>0</v>
      </c>
      <c r="BL321" s="18" t="s">
        <v>149</v>
      </c>
      <c r="BM321" s="238" t="s">
        <v>612</v>
      </c>
    </row>
    <row r="322" s="14" customFormat="1">
      <c r="A322" s="14"/>
      <c r="B322" s="251"/>
      <c r="C322" s="252"/>
      <c r="D322" s="242" t="s">
        <v>163</v>
      </c>
      <c r="E322" s="253" t="s">
        <v>1</v>
      </c>
      <c r="F322" s="254" t="s">
        <v>613</v>
      </c>
      <c r="G322" s="252"/>
      <c r="H322" s="255">
        <v>17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163</v>
      </c>
      <c r="AU322" s="261" t="s">
        <v>88</v>
      </c>
      <c r="AV322" s="14" t="s">
        <v>88</v>
      </c>
      <c r="AW322" s="14" t="s">
        <v>33</v>
      </c>
      <c r="AX322" s="14" t="s">
        <v>86</v>
      </c>
      <c r="AY322" s="261" t="s">
        <v>150</v>
      </c>
    </row>
    <row r="323" s="2" customFormat="1" ht="24.15" customHeight="1">
      <c r="A323" s="39"/>
      <c r="B323" s="40"/>
      <c r="C323" s="227" t="s">
        <v>614</v>
      </c>
      <c r="D323" s="227" t="s">
        <v>156</v>
      </c>
      <c r="E323" s="228" t="s">
        <v>615</v>
      </c>
      <c r="F323" s="229" t="s">
        <v>616</v>
      </c>
      <c r="G323" s="230" t="s">
        <v>283</v>
      </c>
      <c r="H323" s="231">
        <v>1</v>
      </c>
      <c r="I323" s="232"/>
      <c r="J323" s="233">
        <f>ROUND(I323*H323,2)</f>
        <v>0</v>
      </c>
      <c r="K323" s="229" t="s">
        <v>160</v>
      </c>
      <c r="L323" s="45"/>
      <c r="M323" s="234" t="s">
        <v>1</v>
      </c>
      <c r="N323" s="235" t="s">
        <v>43</v>
      </c>
      <c r="O323" s="92"/>
      <c r="P323" s="236">
        <f>O323*H323</f>
        <v>0</v>
      </c>
      <c r="Q323" s="236">
        <v>0.02989</v>
      </c>
      <c r="R323" s="236">
        <f>Q323*H323</f>
        <v>0.02989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149</v>
      </c>
      <c r="AT323" s="238" t="s">
        <v>156</v>
      </c>
      <c r="AU323" s="238" t="s">
        <v>88</v>
      </c>
      <c r="AY323" s="18" t="s">
        <v>150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86</v>
      </c>
      <c r="BK323" s="239">
        <f>ROUND(I323*H323,2)</f>
        <v>0</v>
      </c>
      <c r="BL323" s="18" t="s">
        <v>149</v>
      </c>
      <c r="BM323" s="238" t="s">
        <v>617</v>
      </c>
    </row>
    <row r="324" s="14" customFormat="1">
      <c r="A324" s="14"/>
      <c r="B324" s="251"/>
      <c r="C324" s="252"/>
      <c r="D324" s="242" t="s">
        <v>163</v>
      </c>
      <c r="E324" s="253" t="s">
        <v>1</v>
      </c>
      <c r="F324" s="254" t="s">
        <v>618</v>
      </c>
      <c r="G324" s="252"/>
      <c r="H324" s="255">
        <v>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163</v>
      </c>
      <c r="AU324" s="261" t="s">
        <v>88</v>
      </c>
      <c r="AV324" s="14" t="s">
        <v>88</v>
      </c>
      <c r="AW324" s="14" t="s">
        <v>33</v>
      </c>
      <c r="AX324" s="14" t="s">
        <v>86</v>
      </c>
      <c r="AY324" s="261" t="s">
        <v>150</v>
      </c>
    </row>
    <row r="325" s="2" customFormat="1" ht="16.5" customHeight="1">
      <c r="A325" s="39"/>
      <c r="B325" s="40"/>
      <c r="C325" s="227" t="s">
        <v>619</v>
      </c>
      <c r="D325" s="227" t="s">
        <v>156</v>
      </c>
      <c r="E325" s="228" t="s">
        <v>620</v>
      </c>
      <c r="F325" s="229" t="s">
        <v>621</v>
      </c>
      <c r="G325" s="230" t="s">
        <v>283</v>
      </c>
      <c r="H325" s="231">
        <v>15</v>
      </c>
      <c r="I325" s="232"/>
      <c r="J325" s="233">
        <f>ROUND(I325*H325,2)</f>
        <v>0</v>
      </c>
      <c r="K325" s="229" t="s">
        <v>160</v>
      </c>
      <c r="L325" s="45"/>
      <c r="M325" s="234" t="s">
        <v>1</v>
      </c>
      <c r="N325" s="235" t="s">
        <v>43</v>
      </c>
      <c r="O325" s="92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149</v>
      </c>
      <c r="AT325" s="238" t="s">
        <v>156</v>
      </c>
      <c r="AU325" s="238" t="s">
        <v>88</v>
      </c>
      <c r="AY325" s="18" t="s">
        <v>150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86</v>
      </c>
      <c r="BK325" s="239">
        <f>ROUND(I325*H325,2)</f>
        <v>0</v>
      </c>
      <c r="BL325" s="18" t="s">
        <v>149</v>
      </c>
      <c r="BM325" s="238" t="s">
        <v>622</v>
      </c>
    </row>
    <row r="326" s="14" customFormat="1">
      <c r="A326" s="14"/>
      <c r="B326" s="251"/>
      <c r="C326" s="252"/>
      <c r="D326" s="242" t="s">
        <v>163</v>
      </c>
      <c r="E326" s="253" t="s">
        <v>1</v>
      </c>
      <c r="F326" s="254" t="s">
        <v>623</v>
      </c>
      <c r="G326" s="252"/>
      <c r="H326" s="255">
        <v>15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163</v>
      </c>
      <c r="AU326" s="261" t="s">
        <v>88</v>
      </c>
      <c r="AV326" s="14" t="s">
        <v>88</v>
      </c>
      <c r="AW326" s="14" t="s">
        <v>33</v>
      </c>
      <c r="AX326" s="14" t="s">
        <v>86</v>
      </c>
      <c r="AY326" s="261" t="s">
        <v>150</v>
      </c>
    </row>
    <row r="327" s="2" customFormat="1" ht="16.5" customHeight="1">
      <c r="A327" s="39"/>
      <c r="B327" s="40"/>
      <c r="C327" s="227" t="s">
        <v>624</v>
      </c>
      <c r="D327" s="227" t="s">
        <v>156</v>
      </c>
      <c r="E327" s="228" t="s">
        <v>625</v>
      </c>
      <c r="F327" s="229" t="s">
        <v>626</v>
      </c>
      <c r="G327" s="230" t="s">
        <v>401</v>
      </c>
      <c r="H327" s="231">
        <v>71.058000000000007</v>
      </c>
      <c r="I327" s="232"/>
      <c r="J327" s="233">
        <f>ROUND(I327*H327,2)</f>
        <v>0</v>
      </c>
      <c r="K327" s="229" t="s">
        <v>160</v>
      </c>
      <c r="L327" s="45"/>
      <c r="M327" s="234" t="s">
        <v>1</v>
      </c>
      <c r="N327" s="235" t="s">
        <v>43</v>
      </c>
      <c r="O327" s="92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149</v>
      </c>
      <c r="AT327" s="238" t="s">
        <v>156</v>
      </c>
      <c r="AU327" s="238" t="s">
        <v>88</v>
      </c>
      <c r="AY327" s="18" t="s">
        <v>150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86</v>
      </c>
      <c r="BK327" s="239">
        <f>ROUND(I327*H327,2)</f>
        <v>0</v>
      </c>
      <c r="BL327" s="18" t="s">
        <v>149</v>
      </c>
      <c r="BM327" s="238" t="s">
        <v>627</v>
      </c>
    </row>
    <row r="328" s="13" customFormat="1">
      <c r="A328" s="13"/>
      <c r="B328" s="240"/>
      <c r="C328" s="241"/>
      <c r="D328" s="242" t="s">
        <v>163</v>
      </c>
      <c r="E328" s="243" t="s">
        <v>1</v>
      </c>
      <c r="F328" s="244" t="s">
        <v>628</v>
      </c>
      <c r="G328" s="241"/>
      <c r="H328" s="243" t="s">
        <v>1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0" t="s">
        <v>163</v>
      </c>
      <c r="AU328" s="250" t="s">
        <v>88</v>
      </c>
      <c r="AV328" s="13" t="s">
        <v>86</v>
      </c>
      <c r="AW328" s="13" t="s">
        <v>33</v>
      </c>
      <c r="AX328" s="13" t="s">
        <v>78</v>
      </c>
      <c r="AY328" s="250" t="s">
        <v>150</v>
      </c>
    </row>
    <row r="329" s="14" customFormat="1">
      <c r="A329" s="14"/>
      <c r="B329" s="251"/>
      <c r="C329" s="252"/>
      <c r="D329" s="242" t="s">
        <v>163</v>
      </c>
      <c r="E329" s="253" t="s">
        <v>1</v>
      </c>
      <c r="F329" s="254" t="s">
        <v>629</v>
      </c>
      <c r="G329" s="252"/>
      <c r="H329" s="255">
        <v>71.058000000000007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163</v>
      </c>
      <c r="AU329" s="261" t="s">
        <v>88</v>
      </c>
      <c r="AV329" s="14" t="s">
        <v>88</v>
      </c>
      <c r="AW329" s="14" t="s">
        <v>33</v>
      </c>
      <c r="AX329" s="14" t="s">
        <v>86</v>
      </c>
      <c r="AY329" s="261" t="s">
        <v>150</v>
      </c>
    </row>
    <row r="330" s="12" customFormat="1" ht="22.8" customHeight="1">
      <c r="A330" s="12"/>
      <c r="B330" s="211"/>
      <c r="C330" s="212"/>
      <c r="D330" s="213" t="s">
        <v>77</v>
      </c>
      <c r="E330" s="225" t="s">
        <v>88</v>
      </c>
      <c r="F330" s="225" t="s">
        <v>630</v>
      </c>
      <c r="G330" s="212"/>
      <c r="H330" s="212"/>
      <c r="I330" s="215"/>
      <c r="J330" s="226">
        <f>BK330</f>
        <v>0</v>
      </c>
      <c r="K330" s="212"/>
      <c r="L330" s="217"/>
      <c r="M330" s="218"/>
      <c r="N330" s="219"/>
      <c r="O330" s="219"/>
      <c r="P330" s="220">
        <f>SUM(P331:P344)</f>
        <v>0</v>
      </c>
      <c r="Q330" s="219"/>
      <c r="R330" s="220">
        <f>SUM(R331:R344)</f>
        <v>109.425825</v>
      </c>
      <c r="S330" s="219"/>
      <c r="T330" s="221">
        <f>SUM(T331:T344)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2" t="s">
        <v>86</v>
      </c>
      <c r="AT330" s="223" t="s">
        <v>77</v>
      </c>
      <c r="AU330" s="223" t="s">
        <v>86</v>
      </c>
      <c r="AY330" s="222" t="s">
        <v>150</v>
      </c>
      <c r="BK330" s="224">
        <f>SUM(BK331:BK344)</f>
        <v>0</v>
      </c>
    </row>
    <row r="331" s="2" customFormat="1" ht="24.15" customHeight="1">
      <c r="A331" s="39"/>
      <c r="B331" s="40"/>
      <c r="C331" s="227" t="s">
        <v>631</v>
      </c>
      <c r="D331" s="227" t="s">
        <v>156</v>
      </c>
      <c r="E331" s="228" t="s">
        <v>632</v>
      </c>
      <c r="F331" s="229" t="s">
        <v>633</v>
      </c>
      <c r="G331" s="230" t="s">
        <v>401</v>
      </c>
      <c r="H331" s="231">
        <v>81.859999999999999</v>
      </c>
      <c r="I331" s="232"/>
      <c r="J331" s="233">
        <f>ROUND(I331*H331,2)</f>
        <v>0</v>
      </c>
      <c r="K331" s="229" t="s">
        <v>160</v>
      </c>
      <c r="L331" s="45"/>
      <c r="M331" s="234" t="s">
        <v>1</v>
      </c>
      <c r="N331" s="235" t="s">
        <v>43</v>
      </c>
      <c r="O331" s="92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149</v>
      </c>
      <c r="AT331" s="238" t="s">
        <v>156</v>
      </c>
      <c r="AU331" s="238" t="s">
        <v>88</v>
      </c>
      <c r="AY331" s="18" t="s">
        <v>150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86</v>
      </c>
      <c r="BK331" s="239">
        <f>ROUND(I331*H331,2)</f>
        <v>0</v>
      </c>
      <c r="BL331" s="18" t="s">
        <v>149</v>
      </c>
      <c r="BM331" s="238" t="s">
        <v>634</v>
      </c>
    </row>
    <row r="332" s="14" customFormat="1">
      <c r="A332" s="14"/>
      <c r="B332" s="251"/>
      <c r="C332" s="252"/>
      <c r="D332" s="242" t="s">
        <v>163</v>
      </c>
      <c r="E332" s="253" t="s">
        <v>1</v>
      </c>
      <c r="F332" s="254" t="s">
        <v>635</v>
      </c>
      <c r="G332" s="252"/>
      <c r="H332" s="255">
        <v>11.43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163</v>
      </c>
      <c r="AU332" s="261" t="s">
        <v>88</v>
      </c>
      <c r="AV332" s="14" t="s">
        <v>88</v>
      </c>
      <c r="AW332" s="14" t="s">
        <v>33</v>
      </c>
      <c r="AX332" s="14" t="s">
        <v>78</v>
      </c>
      <c r="AY332" s="261" t="s">
        <v>150</v>
      </c>
    </row>
    <row r="333" s="13" customFormat="1">
      <c r="A333" s="13"/>
      <c r="B333" s="240"/>
      <c r="C333" s="241"/>
      <c r="D333" s="242" t="s">
        <v>163</v>
      </c>
      <c r="E333" s="243" t="s">
        <v>1</v>
      </c>
      <c r="F333" s="244" t="s">
        <v>636</v>
      </c>
      <c r="G333" s="241"/>
      <c r="H333" s="243" t="s">
        <v>1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163</v>
      </c>
      <c r="AU333" s="250" t="s">
        <v>88</v>
      </c>
      <c r="AV333" s="13" t="s">
        <v>86</v>
      </c>
      <c r="AW333" s="13" t="s">
        <v>33</v>
      </c>
      <c r="AX333" s="13" t="s">
        <v>78</v>
      </c>
      <c r="AY333" s="250" t="s">
        <v>150</v>
      </c>
    </row>
    <row r="334" s="14" customFormat="1">
      <c r="A334" s="14"/>
      <c r="B334" s="251"/>
      <c r="C334" s="252"/>
      <c r="D334" s="242" t="s">
        <v>163</v>
      </c>
      <c r="E334" s="253" t="s">
        <v>1</v>
      </c>
      <c r="F334" s="254" t="s">
        <v>637</v>
      </c>
      <c r="G334" s="252"/>
      <c r="H334" s="255">
        <v>-3.8100000000000001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163</v>
      </c>
      <c r="AU334" s="261" t="s">
        <v>88</v>
      </c>
      <c r="AV334" s="14" t="s">
        <v>88</v>
      </c>
      <c r="AW334" s="14" t="s">
        <v>33</v>
      </c>
      <c r="AX334" s="14" t="s">
        <v>78</v>
      </c>
      <c r="AY334" s="261" t="s">
        <v>150</v>
      </c>
    </row>
    <row r="335" s="14" customFormat="1">
      <c r="A335" s="14"/>
      <c r="B335" s="251"/>
      <c r="C335" s="252"/>
      <c r="D335" s="242" t="s">
        <v>163</v>
      </c>
      <c r="E335" s="253" t="s">
        <v>1</v>
      </c>
      <c r="F335" s="254" t="s">
        <v>638</v>
      </c>
      <c r="G335" s="252"/>
      <c r="H335" s="255">
        <v>111.36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1" t="s">
        <v>163</v>
      </c>
      <c r="AU335" s="261" t="s">
        <v>88</v>
      </c>
      <c r="AV335" s="14" t="s">
        <v>88</v>
      </c>
      <c r="AW335" s="14" t="s">
        <v>33</v>
      </c>
      <c r="AX335" s="14" t="s">
        <v>78</v>
      </c>
      <c r="AY335" s="261" t="s">
        <v>150</v>
      </c>
    </row>
    <row r="336" s="13" customFormat="1">
      <c r="A336" s="13"/>
      <c r="B336" s="240"/>
      <c r="C336" s="241"/>
      <c r="D336" s="242" t="s">
        <v>163</v>
      </c>
      <c r="E336" s="243" t="s">
        <v>1</v>
      </c>
      <c r="F336" s="244" t="s">
        <v>639</v>
      </c>
      <c r="G336" s="241"/>
      <c r="H336" s="243" t="s">
        <v>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163</v>
      </c>
      <c r="AU336" s="250" t="s">
        <v>88</v>
      </c>
      <c r="AV336" s="13" t="s">
        <v>86</v>
      </c>
      <c r="AW336" s="13" t="s">
        <v>33</v>
      </c>
      <c r="AX336" s="13" t="s">
        <v>78</v>
      </c>
      <c r="AY336" s="250" t="s">
        <v>150</v>
      </c>
    </row>
    <row r="337" s="14" customFormat="1">
      <c r="A337" s="14"/>
      <c r="B337" s="251"/>
      <c r="C337" s="252"/>
      <c r="D337" s="242" t="s">
        <v>163</v>
      </c>
      <c r="E337" s="253" t="s">
        <v>1</v>
      </c>
      <c r="F337" s="254" t="s">
        <v>640</v>
      </c>
      <c r="G337" s="252"/>
      <c r="H337" s="255">
        <v>-37.119999999999997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163</v>
      </c>
      <c r="AU337" s="261" t="s">
        <v>88</v>
      </c>
      <c r="AV337" s="14" t="s">
        <v>88</v>
      </c>
      <c r="AW337" s="14" t="s">
        <v>33</v>
      </c>
      <c r="AX337" s="14" t="s">
        <v>78</v>
      </c>
      <c r="AY337" s="261" t="s">
        <v>150</v>
      </c>
    </row>
    <row r="338" s="15" customFormat="1">
      <c r="A338" s="15"/>
      <c r="B338" s="265"/>
      <c r="C338" s="266"/>
      <c r="D338" s="242" t="s">
        <v>163</v>
      </c>
      <c r="E338" s="267" t="s">
        <v>1</v>
      </c>
      <c r="F338" s="268" t="s">
        <v>311</v>
      </c>
      <c r="G338" s="266"/>
      <c r="H338" s="269">
        <v>81.859999999999999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5" t="s">
        <v>163</v>
      </c>
      <c r="AU338" s="275" t="s">
        <v>88</v>
      </c>
      <c r="AV338" s="15" t="s">
        <v>149</v>
      </c>
      <c r="AW338" s="15" t="s">
        <v>33</v>
      </c>
      <c r="AX338" s="15" t="s">
        <v>86</v>
      </c>
      <c r="AY338" s="275" t="s">
        <v>150</v>
      </c>
    </row>
    <row r="339" s="2" customFormat="1" ht="33" customHeight="1">
      <c r="A339" s="39"/>
      <c r="B339" s="40"/>
      <c r="C339" s="227" t="s">
        <v>641</v>
      </c>
      <c r="D339" s="227" t="s">
        <v>156</v>
      </c>
      <c r="E339" s="228" t="s">
        <v>642</v>
      </c>
      <c r="F339" s="229" t="s">
        <v>643</v>
      </c>
      <c r="G339" s="230" t="s">
        <v>389</v>
      </c>
      <c r="H339" s="231">
        <v>38.100000000000001</v>
      </c>
      <c r="I339" s="232"/>
      <c r="J339" s="233">
        <f>ROUND(I339*H339,2)</f>
        <v>0</v>
      </c>
      <c r="K339" s="229" t="s">
        <v>160</v>
      </c>
      <c r="L339" s="45"/>
      <c r="M339" s="234" t="s">
        <v>1</v>
      </c>
      <c r="N339" s="235" t="s">
        <v>43</v>
      </c>
      <c r="O339" s="92"/>
      <c r="P339" s="236">
        <f>O339*H339</f>
        <v>0</v>
      </c>
      <c r="Q339" s="236">
        <v>0.20469000000000001</v>
      </c>
      <c r="R339" s="236">
        <f>Q339*H339</f>
        <v>7.7986890000000004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149</v>
      </c>
      <c r="AT339" s="238" t="s">
        <v>156</v>
      </c>
      <c r="AU339" s="238" t="s">
        <v>88</v>
      </c>
      <c r="AY339" s="18" t="s">
        <v>150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86</v>
      </c>
      <c r="BK339" s="239">
        <f>ROUND(I339*H339,2)</f>
        <v>0</v>
      </c>
      <c r="BL339" s="18" t="s">
        <v>149</v>
      </c>
      <c r="BM339" s="238" t="s">
        <v>644</v>
      </c>
    </row>
    <row r="340" s="14" customFormat="1">
      <c r="A340" s="14"/>
      <c r="B340" s="251"/>
      <c r="C340" s="252"/>
      <c r="D340" s="242" t="s">
        <v>163</v>
      </c>
      <c r="E340" s="253" t="s">
        <v>1</v>
      </c>
      <c r="F340" s="254" t="s">
        <v>645</v>
      </c>
      <c r="G340" s="252"/>
      <c r="H340" s="255">
        <v>38.100000000000001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163</v>
      </c>
      <c r="AU340" s="261" t="s">
        <v>88</v>
      </c>
      <c r="AV340" s="14" t="s">
        <v>88</v>
      </c>
      <c r="AW340" s="14" t="s">
        <v>33</v>
      </c>
      <c r="AX340" s="14" t="s">
        <v>86</v>
      </c>
      <c r="AY340" s="261" t="s">
        <v>150</v>
      </c>
    </row>
    <row r="341" s="13" customFormat="1">
      <c r="A341" s="13"/>
      <c r="B341" s="240"/>
      <c r="C341" s="241"/>
      <c r="D341" s="242" t="s">
        <v>163</v>
      </c>
      <c r="E341" s="243" t="s">
        <v>1</v>
      </c>
      <c r="F341" s="244" t="s">
        <v>646</v>
      </c>
      <c r="G341" s="241"/>
      <c r="H341" s="243" t="s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163</v>
      </c>
      <c r="AU341" s="250" t="s">
        <v>88</v>
      </c>
      <c r="AV341" s="13" t="s">
        <v>86</v>
      </c>
      <c r="AW341" s="13" t="s">
        <v>33</v>
      </c>
      <c r="AX341" s="13" t="s">
        <v>78</v>
      </c>
      <c r="AY341" s="250" t="s">
        <v>150</v>
      </c>
    </row>
    <row r="342" s="2" customFormat="1" ht="33" customHeight="1">
      <c r="A342" s="39"/>
      <c r="B342" s="40"/>
      <c r="C342" s="227" t="s">
        <v>647</v>
      </c>
      <c r="D342" s="227" t="s">
        <v>156</v>
      </c>
      <c r="E342" s="228" t="s">
        <v>648</v>
      </c>
      <c r="F342" s="229" t="s">
        <v>649</v>
      </c>
      <c r="G342" s="230" t="s">
        <v>389</v>
      </c>
      <c r="H342" s="231">
        <v>371.19999999999999</v>
      </c>
      <c r="I342" s="232"/>
      <c r="J342" s="233">
        <f>ROUND(I342*H342,2)</f>
        <v>0</v>
      </c>
      <c r="K342" s="229" t="s">
        <v>160</v>
      </c>
      <c r="L342" s="45"/>
      <c r="M342" s="234" t="s">
        <v>1</v>
      </c>
      <c r="N342" s="235" t="s">
        <v>43</v>
      </c>
      <c r="O342" s="92"/>
      <c r="P342" s="236">
        <f>O342*H342</f>
        <v>0</v>
      </c>
      <c r="Q342" s="236">
        <v>0.27378000000000002</v>
      </c>
      <c r="R342" s="236">
        <f>Q342*H342</f>
        <v>101.62713600000001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149</v>
      </c>
      <c r="AT342" s="238" t="s">
        <v>156</v>
      </c>
      <c r="AU342" s="238" t="s">
        <v>88</v>
      </c>
      <c r="AY342" s="18" t="s">
        <v>150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86</v>
      </c>
      <c r="BK342" s="239">
        <f>ROUND(I342*H342,2)</f>
        <v>0</v>
      </c>
      <c r="BL342" s="18" t="s">
        <v>149</v>
      </c>
      <c r="BM342" s="238" t="s">
        <v>650</v>
      </c>
    </row>
    <row r="343" s="14" customFormat="1">
      <c r="A343" s="14"/>
      <c r="B343" s="251"/>
      <c r="C343" s="252"/>
      <c r="D343" s="242" t="s">
        <v>163</v>
      </c>
      <c r="E343" s="253" t="s">
        <v>1</v>
      </c>
      <c r="F343" s="254" t="s">
        <v>651</v>
      </c>
      <c r="G343" s="252"/>
      <c r="H343" s="255">
        <v>371.19999999999999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163</v>
      </c>
      <c r="AU343" s="261" t="s">
        <v>88</v>
      </c>
      <c r="AV343" s="14" t="s">
        <v>88</v>
      </c>
      <c r="AW343" s="14" t="s">
        <v>33</v>
      </c>
      <c r="AX343" s="14" t="s">
        <v>86</v>
      </c>
      <c r="AY343" s="261" t="s">
        <v>150</v>
      </c>
    </row>
    <row r="344" s="13" customFormat="1">
      <c r="A344" s="13"/>
      <c r="B344" s="240"/>
      <c r="C344" s="241"/>
      <c r="D344" s="242" t="s">
        <v>163</v>
      </c>
      <c r="E344" s="243" t="s">
        <v>1</v>
      </c>
      <c r="F344" s="244" t="s">
        <v>646</v>
      </c>
      <c r="G344" s="241"/>
      <c r="H344" s="243" t="s">
        <v>1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163</v>
      </c>
      <c r="AU344" s="250" t="s">
        <v>88</v>
      </c>
      <c r="AV344" s="13" t="s">
        <v>86</v>
      </c>
      <c r="AW344" s="13" t="s">
        <v>33</v>
      </c>
      <c r="AX344" s="13" t="s">
        <v>78</v>
      </c>
      <c r="AY344" s="250" t="s">
        <v>150</v>
      </c>
    </row>
    <row r="345" s="12" customFormat="1" ht="22.8" customHeight="1">
      <c r="A345" s="12"/>
      <c r="B345" s="211"/>
      <c r="C345" s="212"/>
      <c r="D345" s="213" t="s">
        <v>77</v>
      </c>
      <c r="E345" s="225" t="s">
        <v>171</v>
      </c>
      <c r="F345" s="225" t="s">
        <v>652</v>
      </c>
      <c r="G345" s="212"/>
      <c r="H345" s="212"/>
      <c r="I345" s="215"/>
      <c r="J345" s="226">
        <f>BK345</f>
        <v>0</v>
      </c>
      <c r="K345" s="212"/>
      <c r="L345" s="217"/>
      <c r="M345" s="218"/>
      <c r="N345" s="219"/>
      <c r="O345" s="219"/>
      <c r="P345" s="220">
        <f>SUM(P346:P347)</f>
        <v>0</v>
      </c>
      <c r="Q345" s="219"/>
      <c r="R345" s="220">
        <f>SUM(R346:R347)</f>
        <v>0</v>
      </c>
      <c r="S345" s="219"/>
      <c r="T345" s="221">
        <f>SUM(T346:T347)</f>
        <v>1.26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2" t="s">
        <v>86</v>
      </c>
      <c r="AT345" s="223" t="s">
        <v>77</v>
      </c>
      <c r="AU345" s="223" t="s">
        <v>86</v>
      </c>
      <c r="AY345" s="222" t="s">
        <v>150</v>
      </c>
      <c r="BK345" s="224">
        <f>SUM(BK346:BK347)</f>
        <v>0</v>
      </c>
    </row>
    <row r="346" s="2" customFormat="1" ht="21.75" customHeight="1">
      <c r="A346" s="39"/>
      <c r="B346" s="40"/>
      <c r="C346" s="227" t="s">
        <v>653</v>
      </c>
      <c r="D346" s="227" t="s">
        <v>156</v>
      </c>
      <c r="E346" s="228" t="s">
        <v>654</v>
      </c>
      <c r="F346" s="229" t="s">
        <v>655</v>
      </c>
      <c r="G346" s="230" t="s">
        <v>278</v>
      </c>
      <c r="H346" s="231">
        <v>0.90000000000000002</v>
      </c>
      <c r="I346" s="232"/>
      <c r="J346" s="233">
        <f>ROUND(I346*H346,2)</f>
        <v>0</v>
      </c>
      <c r="K346" s="229" t="s">
        <v>160</v>
      </c>
      <c r="L346" s="45"/>
      <c r="M346" s="234" t="s">
        <v>1</v>
      </c>
      <c r="N346" s="235" t="s">
        <v>43</v>
      </c>
      <c r="O346" s="92"/>
      <c r="P346" s="236">
        <f>O346*H346</f>
        <v>0</v>
      </c>
      <c r="Q346" s="236">
        <v>0</v>
      </c>
      <c r="R346" s="236">
        <f>Q346*H346</f>
        <v>0</v>
      </c>
      <c r="S346" s="236">
        <v>1.3999999999999999</v>
      </c>
      <c r="T346" s="237">
        <f>S346*H346</f>
        <v>1.26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149</v>
      </c>
      <c r="AT346" s="238" t="s">
        <v>156</v>
      </c>
      <c r="AU346" s="238" t="s">
        <v>88</v>
      </c>
      <c r="AY346" s="18" t="s">
        <v>150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86</v>
      </c>
      <c r="BK346" s="239">
        <f>ROUND(I346*H346,2)</f>
        <v>0</v>
      </c>
      <c r="BL346" s="18" t="s">
        <v>149</v>
      </c>
      <c r="BM346" s="238" t="s">
        <v>656</v>
      </c>
    </row>
    <row r="347" s="14" customFormat="1">
      <c r="A347" s="14"/>
      <c r="B347" s="251"/>
      <c r="C347" s="252"/>
      <c r="D347" s="242" t="s">
        <v>163</v>
      </c>
      <c r="E347" s="253" t="s">
        <v>1</v>
      </c>
      <c r="F347" s="254" t="s">
        <v>657</v>
      </c>
      <c r="G347" s="252"/>
      <c r="H347" s="255">
        <v>0.90000000000000002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1" t="s">
        <v>163</v>
      </c>
      <c r="AU347" s="261" t="s">
        <v>88</v>
      </c>
      <c r="AV347" s="14" t="s">
        <v>88</v>
      </c>
      <c r="AW347" s="14" t="s">
        <v>33</v>
      </c>
      <c r="AX347" s="14" t="s">
        <v>86</v>
      </c>
      <c r="AY347" s="261" t="s">
        <v>150</v>
      </c>
    </row>
    <row r="348" s="12" customFormat="1" ht="22.8" customHeight="1">
      <c r="A348" s="12"/>
      <c r="B348" s="211"/>
      <c r="C348" s="212"/>
      <c r="D348" s="213" t="s">
        <v>77</v>
      </c>
      <c r="E348" s="225" t="s">
        <v>149</v>
      </c>
      <c r="F348" s="225" t="s">
        <v>658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SUM(P349:P362)</f>
        <v>0</v>
      </c>
      <c r="Q348" s="219"/>
      <c r="R348" s="220">
        <f>SUM(R349:R362)</f>
        <v>4.1587858500000001</v>
      </c>
      <c r="S348" s="219"/>
      <c r="T348" s="221">
        <f>SUM(T349:T362)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86</v>
      </c>
      <c r="AT348" s="223" t="s">
        <v>77</v>
      </c>
      <c r="AU348" s="223" t="s">
        <v>86</v>
      </c>
      <c r="AY348" s="222" t="s">
        <v>150</v>
      </c>
      <c r="BK348" s="224">
        <f>SUM(BK349:BK362)</f>
        <v>0</v>
      </c>
    </row>
    <row r="349" s="2" customFormat="1" ht="21.75" customHeight="1">
      <c r="A349" s="39"/>
      <c r="B349" s="40"/>
      <c r="C349" s="227" t="s">
        <v>659</v>
      </c>
      <c r="D349" s="227" t="s">
        <v>156</v>
      </c>
      <c r="E349" s="228" t="s">
        <v>660</v>
      </c>
      <c r="F349" s="229" t="s">
        <v>661</v>
      </c>
      <c r="G349" s="230" t="s">
        <v>278</v>
      </c>
      <c r="H349" s="231">
        <v>4.2000000000000002</v>
      </c>
      <c r="I349" s="232"/>
      <c r="J349" s="233">
        <f>ROUND(I349*H349,2)</f>
        <v>0</v>
      </c>
      <c r="K349" s="229" t="s">
        <v>160</v>
      </c>
      <c r="L349" s="45"/>
      <c r="M349" s="234" t="s">
        <v>1</v>
      </c>
      <c r="N349" s="235" t="s">
        <v>43</v>
      </c>
      <c r="O349" s="92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149</v>
      </c>
      <c r="AT349" s="238" t="s">
        <v>156</v>
      </c>
      <c r="AU349" s="238" t="s">
        <v>88</v>
      </c>
      <c r="AY349" s="18" t="s">
        <v>150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86</v>
      </c>
      <c r="BK349" s="239">
        <f>ROUND(I349*H349,2)</f>
        <v>0</v>
      </c>
      <c r="BL349" s="18" t="s">
        <v>149</v>
      </c>
      <c r="BM349" s="238" t="s">
        <v>662</v>
      </c>
    </row>
    <row r="350" s="14" customFormat="1">
      <c r="A350" s="14"/>
      <c r="B350" s="251"/>
      <c r="C350" s="252"/>
      <c r="D350" s="242" t="s">
        <v>163</v>
      </c>
      <c r="E350" s="253" t="s">
        <v>1</v>
      </c>
      <c r="F350" s="254" t="s">
        <v>663</v>
      </c>
      <c r="G350" s="252"/>
      <c r="H350" s="255">
        <v>4.2000000000000002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163</v>
      </c>
      <c r="AU350" s="261" t="s">
        <v>88</v>
      </c>
      <c r="AV350" s="14" t="s">
        <v>88</v>
      </c>
      <c r="AW350" s="14" t="s">
        <v>33</v>
      </c>
      <c r="AX350" s="14" t="s">
        <v>86</v>
      </c>
      <c r="AY350" s="261" t="s">
        <v>150</v>
      </c>
    </row>
    <row r="351" s="2" customFormat="1" ht="21.75" customHeight="1">
      <c r="A351" s="39"/>
      <c r="B351" s="40"/>
      <c r="C351" s="227" t="s">
        <v>664</v>
      </c>
      <c r="D351" s="227" t="s">
        <v>156</v>
      </c>
      <c r="E351" s="228" t="s">
        <v>665</v>
      </c>
      <c r="F351" s="229" t="s">
        <v>666</v>
      </c>
      <c r="G351" s="230" t="s">
        <v>401</v>
      </c>
      <c r="H351" s="231">
        <v>0.40500000000000003</v>
      </c>
      <c r="I351" s="232"/>
      <c r="J351" s="233">
        <f>ROUND(I351*H351,2)</f>
        <v>0</v>
      </c>
      <c r="K351" s="229" t="s">
        <v>160</v>
      </c>
      <c r="L351" s="45"/>
      <c r="M351" s="234" t="s">
        <v>1</v>
      </c>
      <c r="N351" s="235" t="s">
        <v>43</v>
      </c>
      <c r="O351" s="92"/>
      <c r="P351" s="236">
        <f>O351*H351</f>
        <v>0</v>
      </c>
      <c r="Q351" s="236">
        <v>1.8907700000000001</v>
      </c>
      <c r="R351" s="236">
        <f>Q351*H351</f>
        <v>0.76576185000000008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149</v>
      </c>
      <c r="AT351" s="238" t="s">
        <v>156</v>
      </c>
      <c r="AU351" s="238" t="s">
        <v>88</v>
      </c>
      <c r="AY351" s="18" t="s">
        <v>150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86</v>
      </c>
      <c r="BK351" s="239">
        <f>ROUND(I351*H351,2)</f>
        <v>0</v>
      </c>
      <c r="BL351" s="18" t="s">
        <v>149</v>
      </c>
      <c r="BM351" s="238" t="s">
        <v>667</v>
      </c>
    </row>
    <row r="352" s="13" customFormat="1">
      <c r="A352" s="13"/>
      <c r="B352" s="240"/>
      <c r="C352" s="241"/>
      <c r="D352" s="242" t="s">
        <v>163</v>
      </c>
      <c r="E352" s="243" t="s">
        <v>1</v>
      </c>
      <c r="F352" s="244" t="s">
        <v>668</v>
      </c>
      <c r="G352" s="241"/>
      <c r="H352" s="243" t="s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0" t="s">
        <v>163</v>
      </c>
      <c r="AU352" s="250" t="s">
        <v>88</v>
      </c>
      <c r="AV352" s="13" t="s">
        <v>86</v>
      </c>
      <c r="AW352" s="13" t="s">
        <v>33</v>
      </c>
      <c r="AX352" s="13" t="s">
        <v>78</v>
      </c>
      <c r="AY352" s="250" t="s">
        <v>150</v>
      </c>
    </row>
    <row r="353" s="14" customFormat="1">
      <c r="A353" s="14"/>
      <c r="B353" s="251"/>
      <c r="C353" s="252"/>
      <c r="D353" s="242" t="s">
        <v>163</v>
      </c>
      <c r="E353" s="253" t="s">
        <v>1</v>
      </c>
      <c r="F353" s="254" t="s">
        <v>669</v>
      </c>
      <c r="G353" s="252"/>
      <c r="H353" s="255">
        <v>0.40500000000000003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1" t="s">
        <v>163</v>
      </c>
      <c r="AU353" s="261" t="s">
        <v>88</v>
      </c>
      <c r="AV353" s="14" t="s">
        <v>88</v>
      </c>
      <c r="AW353" s="14" t="s">
        <v>33</v>
      </c>
      <c r="AX353" s="14" t="s">
        <v>86</v>
      </c>
      <c r="AY353" s="261" t="s">
        <v>150</v>
      </c>
    </row>
    <row r="354" s="2" customFormat="1" ht="21.75" customHeight="1">
      <c r="A354" s="39"/>
      <c r="B354" s="40"/>
      <c r="C354" s="227" t="s">
        <v>670</v>
      </c>
      <c r="D354" s="227" t="s">
        <v>156</v>
      </c>
      <c r="E354" s="228" t="s">
        <v>671</v>
      </c>
      <c r="F354" s="229" t="s">
        <v>672</v>
      </c>
      <c r="G354" s="230" t="s">
        <v>283</v>
      </c>
      <c r="H354" s="231">
        <v>1</v>
      </c>
      <c r="I354" s="232"/>
      <c r="J354" s="233">
        <f>ROUND(I354*H354,2)</f>
        <v>0</v>
      </c>
      <c r="K354" s="229" t="s">
        <v>160</v>
      </c>
      <c r="L354" s="45"/>
      <c r="M354" s="234" t="s">
        <v>1</v>
      </c>
      <c r="N354" s="235" t="s">
        <v>43</v>
      </c>
      <c r="O354" s="92"/>
      <c r="P354" s="236">
        <f>O354*H354</f>
        <v>0</v>
      </c>
      <c r="Q354" s="236">
        <v>0.087419999999999998</v>
      </c>
      <c r="R354" s="236">
        <f>Q354*H354</f>
        <v>0.087419999999999998</v>
      </c>
      <c r="S354" s="236">
        <v>0</v>
      </c>
      <c r="T354" s="23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8" t="s">
        <v>149</v>
      </c>
      <c r="AT354" s="238" t="s">
        <v>156</v>
      </c>
      <c r="AU354" s="238" t="s">
        <v>88</v>
      </c>
      <c r="AY354" s="18" t="s">
        <v>150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8" t="s">
        <v>86</v>
      </c>
      <c r="BK354" s="239">
        <f>ROUND(I354*H354,2)</f>
        <v>0</v>
      </c>
      <c r="BL354" s="18" t="s">
        <v>149</v>
      </c>
      <c r="BM354" s="238" t="s">
        <v>673</v>
      </c>
    </row>
    <row r="355" s="13" customFormat="1">
      <c r="A355" s="13"/>
      <c r="B355" s="240"/>
      <c r="C355" s="241"/>
      <c r="D355" s="242" t="s">
        <v>163</v>
      </c>
      <c r="E355" s="243" t="s">
        <v>1</v>
      </c>
      <c r="F355" s="244" t="s">
        <v>674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163</v>
      </c>
      <c r="AU355" s="250" t="s">
        <v>88</v>
      </c>
      <c r="AV355" s="13" t="s">
        <v>86</v>
      </c>
      <c r="AW355" s="13" t="s">
        <v>33</v>
      </c>
      <c r="AX355" s="13" t="s">
        <v>78</v>
      </c>
      <c r="AY355" s="250" t="s">
        <v>150</v>
      </c>
    </row>
    <row r="356" s="14" customFormat="1">
      <c r="A356" s="14"/>
      <c r="B356" s="251"/>
      <c r="C356" s="252"/>
      <c r="D356" s="242" t="s">
        <v>163</v>
      </c>
      <c r="E356" s="253" t="s">
        <v>1</v>
      </c>
      <c r="F356" s="254" t="s">
        <v>675</v>
      </c>
      <c r="G356" s="252"/>
      <c r="H356" s="255">
        <v>1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163</v>
      </c>
      <c r="AU356" s="261" t="s">
        <v>88</v>
      </c>
      <c r="AV356" s="14" t="s">
        <v>88</v>
      </c>
      <c r="AW356" s="14" t="s">
        <v>33</v>
      </c>
      <c r="AX356" s="14" t="s">
        <v>86</v>
      </c>
      <c r="AY356" s="261" t="s">
        <v>150</v>
      </c>
    </row>
    <row r="357" s="2" customFormat="1" ht="16.5" customHeight="1">
      <c r="A357" s="39"/>
      <c r="B357" s="40"/>
      <c r="C357" s="276" t="s">
        <v>676</v>
      </c>
      <c r="D357" s="276" t="s">
        <v>510</v>
      </c>
      <c r="E357" s="277" t="s">
        <v>677</v>
      </c>
      <c r="F357" s="278" t="s">
        <v>678</v>
      </c>
      <c r="G357" s="279" t="s">
        <v>283</v>
      </c>
      <c r="H357" s="280">
        <v>1</v>
      </c>
      <c r="I357" s="281"/>
      <c r="J357" s="282">
        <f>ROUND(I357*H357,2)</f>
        <v>0</v>
      </c>
      <c r="K357" s="278" t="s">
        <v>160</v>
      </c>
      <c r="L357" s="283"/>
      <c r="M357" s="284" t="s">
        <v>1</v>
      </c>
      <c r="N357" s="285" t="s">
        <v>43</v>
      </c>
      <c r="O357" s="92"/>
      <c r="P357" s="236">
        <f>O357*H357</f>
        <v>0</v>
      </c>
      <c r="Q357" s="236">
        <v>0.027</v>
      </c>
      <c r="R357" s="236">
        <f>Q357*H357</f>
        <v>0.027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197</v>
      </c>
      <c r="AT357" s="238" t="s">
        <v>510</v>
      </c>
      <c r="AU357" s="238" t="s">
        <v>88</v>
      </c>
      <c r="AY357" s="18" t="s">
        <v>150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86</v>
      </c>
      <c r="BK357" s="239">
        <f>ROUND(I357*H357,2)</f>
        <v>0</v>
      </c>
      <c r="BL357" s="18" t="s">
        <v>149</v>
      </c>
      <c r="BM357" s="238" t="s">
        <v>679</v>
      </c>
    </row>
    <row r="358" s="14" customFormat="1">
      <c r="A358" s="14"/>
      <c r="B358" s="251"/>
      <c r="C358" s="252"/>
      <c r="D358" s="242" t="s">
        <v>163</v>
      </c>
      <c r="E358" s="253" t="s">
        <v>1</v>
      </c>
      <c r="F358" s="254" t="s">
        <v>680</v>
      </c>
      <c r="G358" s="252"/>
      <c r="H358" s="255">
        <v>1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163</v>
      </c>
      <c r="AU358" s="261" t="s">
        <v>88</v>
      </c>
      <c r="AV358" s="14" t="s">
        <v>88</v>
      </c>
      <c r="AW358" s="14" t="s">
        <v>33</v>
      </c>
      <c r="AX358" s="14" t="s">
        <v>86</v>
      </c>
      <c r="AY358" s="261" t="s">
        <v>150</v>
      </c>
    </row>
    <row r="359" s="2" customFormat="1" ht="33" customHeight="1">
      <c r="A359" s="39"/>
      <c r="B359" s="40"/>
      <c r="C359" s="227" t="s">
        <v>681</v>
      </c>
      <c r="D359" s="227" t="s">
        <v>156</v>
      </c>
      <c r="E359" s="228" t="s">
        <v>682</v>
      </c>
      <c r="F359" s="229" t="s">
        <v>683</v>
      </c>
      <c r="G359" s="230" t="s">
        <v>278</v>
      </c>
      <c r="H359" s="231">
        <v>4.2000000000000002</v>
      </c>
      <c r="I359" s="232"/>
      <c r="J359" s="233">
        <f>ROUND(I359*H359,2)</f>
        <v>0</v>
      </c>
      <c r="K359" s="229" t="s">
        <v>160</v>
      </c>
      <c r="L359" s="45"/>
      <c r="M359" s="234" t="s">
        <v>1</v>
      </c>
      <c r="N359" s="235" t="s">
        <v>43</v>
      </c>
      <c r="O359" s="92"/>
      <c r="P359" s="236">
        <f>O359*H359</f>
        <v>0</v>
      </c>
      <c r="Q359" s="236">
        <v>0.78061999999999998</v>
      </c>
      <c r="R359" s="236">
        <f>Q359*H359</f>
        <v>3.2786040000000001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149</v>
      </c>
      <c r="AT359" s="238" t="s">
        <v>156</v>
      </c>
      <c r="AU359" s="238" t="s">
        <v>88</v>
      </c>
      <c r="AY359" s="18" t="s">
        <v>150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86</v>
      </c>
      <c r="BK359" s="239">
        <f>ROUND(I359*H359,2)</f>
        <v>0</v>
      </c>
      <c r="BL359" s="18" t="s">
        <v>149</v>
      </c>
      <c r="BM359" s="238" t="s">
        <v>684</v>
      </c>
    </row>
    <row r="360" s="13" customFormat="1">
      <c r="A360" s="13"/>
      <c r="B360" s="240"/>
      <c r="C360" s="241"/>
      <c r="D360" s="242" t="s">
        <v>163</v>
      </c>
      <c r="E360" s="243" t="s">
        <v>1</v>
      </c>
      <c r="F360" s="244" t="s">
        <v>685</v>
      </c>
      <c r="G360" s="241"/>
      <c r="H360" s="243" t="s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163</v>
      </c>
      <c r="AU360" s="250" t="s">
        <v>88</v>
      </c>
      <c r="AV360" s="13" t="s">
        <v>86</v>
      </c>
      <c r="AW360" s="13" t="s">
        <v>33</v>
      </c>
      <c r="AX360" s="13" t="s">
        <v>78</v>
      </c>
      <c r="AY360" s="250" t="s">
        <v>150</v>
      </c>
    </row>
    <row r="361" s="13" customFormat="1">
      <c r="A361" s="13"/>
      <c r="B361" s="240"/>
      <c r="C361" s="241"/>
      <c r="D361" s="242" t="s">
        <v>163</v>
      </c>
      <c r="E361" s="243" t="s">
        <v>1</v>
      </c>
      <c r="F361" s="244" t="s">
        <v>686</v>
      </c>
      <c r="G361" s="241"/>
      <c r="H361" s="243" t="s">
        <v>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163</v>
      </c>
      <c r="AU361" s="250" t="s">
        <v>88</v>
      </c>
      <c r="AV361" s="13" t="s">
        <v>86</v>
      </c>
      <c r="AW361" s="13" t="s">
        <v>33</v>
      </c>
      <c r="AX361" s="13" t="s">
        <v>78</v>
      </c>
      <c r="AY361" s="250" t="s">
        <v>150</v>
      </c>
    </row>
    <row r="362" s="14" customFormat="1">
      <c r="A362" s="14"/>
      <c r="B362" s="251"/>
      <c r="C362" s="252"/>
      <c r="D362" s="242" t="s">
        <v>163</v>
      </c>
      <c r="E362" s="253" t="s">
        <v>1</v>
      </c>
      <c r="F362" s="254" t="s">
        <v>687</v>
      </c>
      <c r="G362" s="252"/>
      <c r="H362" s="255">
        <v>4.2000000000000002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163</v>
      </c>
      <c r="AU362" s="261" t="s">
        <v>88</v>
      </c>
      <c r="AV362" s="14" t="s">
        <v>88</v>
      </c>
      <c r="AW362" s="14" t="s">
        <v>33</v>
      </c>
      <c r="AX362" s="14" t="s">
        <v>86</v>
      </c>
      <c r="AY362" s="261" t="s">
        <v>150</v>
      </c>
    </row>
    <row r="363" s="12" customFormat="1" ht="22.8" customHeight="1">
      <c r="A363" s="12"/>
      <c r="B363" s="211"/>
      <c r="C363" s="212"/>
      <c r="D363" s="213" t="s">
        <v>77</v>
      </c>
      <c r="E363" s="225" t="s">
        <v>153</v>
      </c>
      <c r="F363" s="225" t="s">
        <v>688</v>
      </c>
      <c r="G363" s="212"/>
      <c r="H363" s="212"/>
      <c r="I363" s="215"/>
      <c r="J363" s="226">
        <f>BK363</f>
        <v>0</v>
      </c>
      <c r="K363" s="212"/>
      <c r="L363" s="217"/>
      <c r="M363" s="218"/>
      <c r="N363" s="219"/>
      <c r="O363" s="219"/>
      <c r="P363" s="220">
        <f>SUM(P364:P440)</f>
        <v>0</v>
      </c>
      <c r="Q363" s="219"/>
      <c r="R363" s="220">
        <f>SUM(R364:R440)</f>
        <v>332.87377100000003</v>
      </c>
      <c r="S363" s="219"/>
      <c r="T363" s="221">
        <f>SUM(T364:T440)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22" t="s">
        <v>86</v>
      </c>
      <c r="AT363" s="223" t="s">
        <v>77</v>
      </c>
      <c r="AU363" s="223" t="s">
        <v>86</v>
      </c>
      <c r="AY363" s="222" t="s">
        <v>150</v>
      </c>
      <c r="BK363" s="224">
        <f>SUM(BK364:BK440)</f>
        <v>0</v>
      </c>
    </row>
    <row r="364" s="2" customFormat="1" ht="21.75" customHeight="1">
      <c r="A364" s="39"/>
      <c r="B364" s="40"/>
      <c r="C364" s="227" t="s">
        <v>689</v>
      </c>
      <c r="D364" s="227" t="s">
        <v>156</v>
      </c>
      <c r="E364" s="228" t="s">
        <v>690</v>
      </c>
      <c r="F364" s="229" t="s">
        <v>691</v>
      </c>
      <c r="G364" s="230" t="s">
        <v>278</v>
      </c>
      <c r="H364" s="231">
        <v>2786.6199999999999</v>
      </c>
      <c r="I364" s="232"/>
      <c r="J364" s="233">
        <f>ROUND(I364*H364,2)</f>
        <v>0</v>
      </c>
      <c r="K364" s="229" t="s">
        <v>160</v>
      </c>
      <c r="L364" s="45"/>
      <c r="M364" s="234" t="s">
        <v>1</v>
      </c>
      <c r="N364" s="235" t="s">
        <v>43</v>
      </c>
      <c r="O364" s="92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149</v>
      </c>
      <c r="AT364" s="238" t="s">
        <v>156</v>
      </c>
      <c r="AU364" s="238" t="s">
        <v>88</v>
      </c>
      <c r="AY364" s="18" t="s">
        <v>150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86</v>
      </c>
      <c r="BK364" s="239">
        <f>ROUND(I364*H364,2)</f>
        <v>0</v>
      </c>
      <c r="BL364" s="18" t="s">
        <v>149</v>
      </c>
      <c r="BM364" s="238" t="s">
        <v>692</v>
      </c>
    </row>
    <row r="365" s="13" customFormat="1">
      <c r="A365" s="13"/>
      <c r="B365" s="240"/>
      <c r="C365" s="241"/>
      <c r="D365" s="242" t="s">
        <v>163</v>
      </c>
      <c r="E365" s="243" t="s">
        <v>1</v>
      </c>
      <c r="F365" s="244" t="s">
        <v>693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163</v>
      </c>
      <c r="AU365" s="250" t="s">
        <v>88</v>
      </c>
      <c r="AV365" s="13" t="s">
        <v>86</v>
      </c>
      <c r="AW365" s="13" t="s">
        <v>33</v>
      </c>
      <c r="AX365" s="13" t="s">
        <v>78</v>
      </c>
      <c r="AY365" s="250" t="s">
        <v>150</v>
      </c>
    </row>
    <row r="366" s="14" customFormat="1">
      <c r="A366" s="14"/>
      <c r="B366" s="251"/>
      <c r="C366" s="252"/>
      <c r="D366" s="242" t="s">
        <v>163</v>
      </c>
      <c r="E366" s="253" t="s">
        <v>1</v>
      </c>
      <c r="F366" s="254" t="s">
        <v>694</v>
      </c>
      <c r="G366" s="252"/>
      <c r="H366" s="255">
        <v>2272.5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163</v>
      </c>
      <c r="AU366" s="261" t="s">
        <v>88</v>
      </c>
      <c r="AV366" s="14" t="s">
        <v>88</v>
      </c>
      <c r="AW366" s="14" t="s">
        <v>33</v>
      </c>
      <c r="AX366" s="14" t="s">
        <v>78</v>
      </c>
      <c r="AY366" s="261" t="s">
        <v>150</v>
      </c>
    </row>
    <row r="367" s="14" customFormat="1">
      <c r="A367" s="14"/>
      <c r="B367" s="251"/>
      <c r="C367" s="252"/>
      <c r="D367" s="242" t="s">
        <v>163</v>
      </c>
      <c r="E367" s="253" t="s">
        <v>1</v>
      </c>
      <c r="F367" s="254" t="s">
        <v>695</v>
      </c>
      <c r="G367" s="252"/>
      <c r="H367" s="255">
        <v>514.12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1" t="s">
        <v>163</v>
      </c>
      <c r="AU367" s="261" t="s">
        <v>88</v>
      </c>
      <c r="AV367" s="14" t="s">
        <v>88</v>
      </c>
      <c r="AW367" s="14" t="s">
        <v>33</v>
      </c>
      <c r="AX367" s="14" t="s">
        <v>78</v>
      </c>
      <c r="AY367" s="261" t="s">
        <v>150</v>
      </c>
    </row>
    <row r="368" s="15" customFormat="1">
      <c r="A368" s="15"/>
      <c r="B368" s="265"/>
      <c r="C368" s="266"/>
      <c r="D368" s="242" t="s">
        <v>163</v>
      </c>
      <c r="E368" s="267" t="s">
        <v>1</v>
      </c>
      <c r="F368" s="268" t="s">
        <v>311</v>
      </c>
      <c r="G368" s="266"/>
      <c r="H368" s="269">
        <v>2786.6199999999999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5" t="s">
        <v>163</v>
      </c>
      <c r="AU368" s="275" t="s">
        <v>88</v>
      </c>
      <c r="AV368" s="15" t="s">
        <v>149</v>
      </c>
      <c r="AW368" s="15" t="s">
        <v>33</v>
      </c>
      <c r="AX368" s="15" t="s">
        <v>86</v>
      </c>
      <c r="AY368" s="275" t="s">
        <v>150</v>
      </c>
    </row>
    <row r="369" s="2" customFormat="1" ht="21.75" customHeight="1">
      <c r="A369" s="39"/>
      <c r="B369" s="40"/>
      <c r="C369" s="227" t="s">
        <v>696</v>
      </c>
      <c r="D369" s="227" t="s">
        <v>156</v>
      </c>
      <c r="E369" s="228" t="s">
        <v>697</v>
      </c>
      <c r="F369" s="229" t="s">
        <v>698</v>
      </c>
      <c r="G369" s="230" t="s">
        <v>278</v>
      </c>
      <c r="H369" s="231">
        <v>2455.4699999999998</v>
      </c>
      <c r="I369" s="232"/>
      <c r="J369" s="233">
        <f>ROUND(I369*H369,2)</f>
        <v>0</v>
      </c>
      <c r="K369" s="229" t="s">
        <v>160</v>
      </c>
      <c r="L369" s="45"/>
      <c r="M369" s="234" t="s">
        <v>1</v>
      </c>
      <c r="N369" s="235" t="s">
        <v>43</v>
      </c>
      <c r="O369" s="92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149</v>
      </c>
      <c r="AT369" s="238" t="s">
        <v>156</v>
      </c>
      <c r="AU369" s="238" t="s">
        <v>88</v>
      </c>
      <c r="AY369" s="18" t="s">
        <v>150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86</v>
      </c>
      <c r="BK369" s="239">
        <f>ROUND(I369*H369,2)</f>
        <v>0</v>
      </c>
      <c r="BL369" s="18" t="s">
        <v>149</v>
      </c>
      <c r="BM369" s="238" t="s">
        <v>699</v>
      </c>
    </row>
    <row r="370" s="13" customFormat="1">
      <c r="A370" s="13"/>
      <c r="B370" s="240"/>
      <c r="C370" s="241"/>
      <c r="D370" s="242" t="s">
        <v>163</v>
      </c>
      <c r="E370" s="243" t="s">
        <v>1</v>
      </c>
      <c r="F370" s="244" t="s">
        <v>700</v>
      </c>
      <c r="G370" s="241"/>
      <c r="H370" s="243" t="s">
        <v>1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0" t="s">
        <v>163</v>
      </c>
      <c r="AU370" s="250" t="s">
        <v>88</v>
      </c>
      <c r="AV370" s="13" t="s">
        <v>86</v>
      </c>
      <c r="AW370" s="13" t="s">
        <v>33</v>
      </c>
      <c r="AX370" s="13" t="s">
        <v>78</v>
      </c>
      <c r="AY370" s="250" t="s">
        <v>150</v>
      </c>
    </row>
    <row r="371" s="14" customFormat="1">
      <c r="A371" s="14"/>
      <c r="B371" s="251"/>
      <c r="C371" s="252"/>
      <c r="D371" s="242" t="s">
        <v>163</v>
      </c>
      <c r="E371" s="253" t="s">
        <v>1</v>
      </c>
      <c r="F371" s="254" t="s">
        <v>694</v>
      </c>
      <c r="G371" s="252"/>
      <c r="H371" s="255">
        <v>2272.5</v>
      </c>
      <c r="I371" s="256"/>
      <c r="J371" s="252"/>
      <c r="K371" s="252"/>
      <c r="L371" s="257"/>
      <c r="M371" s="258"/>
      <c r="N371" s="259"/>
      <c r="O371" s="259"/>
      <c r="P371" s="259"/>
      <c r="Q371" s="259"/>
      <c r="R371" s="259"/>
      <c r="S371" s="259"/>
      <c r="T371" s="26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1" t="s">
        <v>163</v>
      </c>
      <c r="AU371" s="261" t="s">
        <v>88</v>
      </c>
      <c r="AV371" s="14" t="s">
        <v>88</v>
      </c>
      <c r="AW371" s="14" t="s">
        <v>33</v>
      </c>
      <c r="AX371" s="14" t="s">
        <v>78</v>
      </c>
      <c r="AY371" s="261" t="s">
        <v>150</v>
      </c>
    </row>
    <row r="372" s="14" customFormat="1">
      <c r="A372" s="14"/>
      <c r="B372" s="251"/>
      <c r="C372" s="252"/>
      <c r="D372" s="242" t="s">
        <v>163</v>
      </c>
      <c r="E372" s="253" t="s">
        <v>1</v>
      </c>
      <c r="F372" s="254" t="s">
        <v>701</v>
      </c>
      <c r="G372" s="252"/>
      <c r="H372" s="255">
        <v>182.97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163</v>
      </c>
      <c r="AU372" s="261" t="s">
        <v>88</v>
      </c>
      <c r="AV372" s="14" t="s">
        <v>88</v>
      </c>
      <c r="AW372" s="14" t="s">
        <v>33</v>
      </c>
      <c r="AX372" s="14" t="s">
        <v>78</v>
      </c>
      <c r="AY372" s="261" t="s">
        <v>150</v>
      </c>
    </row>
    <row r="373" s="15" customFormat="1">
      <c r="A373" s="15"/>
      <c r="B373" s="265"/>
      <c r="C373" s="266"/>
      <c r="D373" s="242" t="s">
        <v>163</v>
      </c>
      <c r="E373" s="267" t="s">
        <v>1</v>
      </c>
      <c r="F373" s="268" t="s">
        <v>311</v>
      </c>
      <c r="G373" s="266"/>
      <c r="H373" s="269">
        <v>2455.4699999999998</v>
      </c>
      <c r="I373" s="270"/>
      <c r="J373" s="266"/>
      <c r="K373" s="266"/>
      <c r="L373" s="271"/>
      <c r="M373" s="272"/>
      <c r="N373" s="273"/>
      <c r="O373" s="273"/>
      <c r="P373" s="273"/>
      <c r="Q373" s="273"/>
      <c r="R373" s="273"/>
      <c r="S373" s="273"/>
      <c r="T373" s="274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5" t="s">
        <v>163</v>
      </c>
      <c r="AU373" s="275" t="s">
        <v>88</v>
      </c>
      <c r="AV373" s="15" t="s">
        <v>149</v>
      </c>
      <c r="AW373" s="15" t="s">
        <v>33</v>
      </c>
      <c r="AX373" s="15" t="s">
        <v>86</v>
      </c>
      <c r="AY373" s="275" t="s">
        <v>150</v>
      </c>
    </row>
    <row r="374" s="2" customFormat="1" ht="21.75" customHeight="1">
      <c r="A374" s="39"/>
      <c r="B374" s="40"/>
      <c r="C374" s="227" t="s">
        <v>702</v>
      </c>
      <c r="D374" s="227" t="s">
        <v>156</v>
      </c>
      <c r="E374" s="228" t="s">
        <v>703</v>
      </c>
      <c r="F374" s="229" t="s">
        <v>704</v>
      </c>
      <c r="G374" s="230" t="s">
        <v>278</v>
      </c>
      <c r="H374" s="231">
        <v>821</v>
      </c>
      <c r="I374" s="232"/>
      <c r="J374" s="233">
        <f>ROUND(I374*H374,2)</f>
        <v>0</v>
      </c>
      <c r="K374" s="229" t="s">
        <v>160</v>
      </c>
      <c r="L374" s="45"/>
      <c r="M374" s="234" t="s">
        <v>1</v>
      </c>
      <c r="N374" s="235" t="s">
        <v>43</v>
      </c>
      <c r="O374" s="92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149</v>
      </c>
      <c r="AT374" s="238" t="s">
        <v>156</v>
      </c>
      <c r="AU374" s="238" t="s">
        <v>88</v>
      </c>
      <c r="AY374" s="18" t="s">
        <v>150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86</v>
      </c>
      <c r="BK374" s="239">
        <f>ROUND(I374*H374,2)</f>
        <v>0</v>
      </c>
      <c r="BL374" s="18" t="s">
        <v>149</v>
      </c>
      <c r="BM374" s="238" t="s">
        <v>705</v>
      </c>
    </row>
    <row r="375" s="13" customFormat="1">
      <c r="A375" s="13"/>
      <c r="B375" s="240"/>
      <c r="C375" s="241"/>
      <c r="D375" s="242" t="s">
        <v>163</v>
      </c>
      <c r="E375" s="243" t="s">
        <v>1</v>
      </c>
      <c r="F375" s="244" t="s">
        <v>706</v>
      </c>
      <c r="G375" s="241"/>
      <c r="H375" s="243" t="s">
        <v>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163</v>
      </c>
      <c r="AU375" s="250" t="s">
        <v>88</v>
      </c>
      <c r="AV375" s="13" t="s">
        <v>86</v>
      </c>
      <c r="AW375" s="13" t="s">
        <v>33</v>
      </c>
      <c r="AX375" s="13" t="s">
        <v>78</v>
      </c>
      <c r="AY375" s="250" t="s">
        <v>150</v>
      </c>
    </row>
    <row r="376" s="14" customFormat="1">
      <c r="A376" s="14"/>
      <c r="B376" s="251"/>
      <c r="C376" s="252"/>
      <c r="D376" s="242" t="s">
        <v>163</v>
      </c>
      <c r="E376" s="253" t="s">
        <v>1</v>
      </c>
      <c r="F376" s="254" t="s">
        <v>707</v>
      </c>
      <c r="G376" s="252"/>
      <c r="H376" s="255">
        <v>725.29999999999995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163</v>
      </c>
      <c r="AU376" s="261" t="s">
        <v>88</v>
      </c>
      <c r="AV376" s="14" t="s">
        <v>88</v>
      </c>
      <c r="AW376" s="14" t="s">
        <v>33</v>
      </c>
      <c r="AX376" s="14" t="s">
        <v>78</v>
      </c>
      <c r="AY376" s="261" t="s">
        <v>150</v>
      </c>
    </row>
    <row r="377" s="14" customFormat="1">
      <c r="A377" s="14"/>
      <c r="B377" s="251"/>
      <c r="C377" s="252"/>
      <c r="D377" s="242" t="s">
        <v>163</v>
      </c>
      <c r="E377" s="253" t="s">
        <v>1</v>
      </c>
      <c r="F377" s="254" t="s">
        <v>708</v>
      </c>
      <c r="G377" s="252"/>
      <c r="H377" s="255">
        <v>41.100000000000001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163</v>
      </c>
      <c r="AU377" s="261" t="s">
        <v>88</v>
      </c>
      <c r="AV377" s="14" t="s">
        <v>88</v>
      </c>
      <c r="AW377" s="14" t="s">
        <v>33</v>
      </c>
      <c r="AX377" s="14" t="s">
        <v>78</v>
      </c>
      <c r="AY377" s="261" t="s">
        <v>150</v>
      </c>
    </row>
    <row r="378" s="14" customFormat="1">
      <c r="A378" s="14"/>
      <c r="B378" s="251"/>
      <c r="C378" s="252"/>
      <c r="D378" s="242" t="s">
        <v>163</v>
      </c>
      <c r="E378" s="253" t="s">
        <v>1</v>
      </c>
      <c r="F378" s="254" t="s">
        <v>709</v>
      </c>
      <c r="G378" s="252"/>
      <c r="H378" s="255">
        <v>54.600000000000001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163</v>
      </c>
      <c r="AU378" s="261" t="s">
        <v>88</v>
      </c>
      <c r="AV378" s="14" t="s">
        <v>88</v>
      </c>
      <c r="AW378" s="14" t="s">
        <v>33</v>
      </c>
      <c r="AX378" s="14" t="s">
        <v>78</v>
      </c>
      <c r="AY378" s="261" t="s">
        <v>150</v>
      </c>
    </row>
    <row r="379" s="15" customFormat="1">
      <c r="A379" s="15"/>
      <c r="B379" s="265"/>
      <c r="C379" s="266"/>
      <c r="D379" s="242" t="s">
        <v>163</v>
      </c>
      <c r="E379" s="267" t="s">
        <v>1</v>
      </c>
      <c r="F379" s="268" t="s">
        <v>311</v>
      </c>
      <c r="G379" s="266"/>
      <c r="H379" s="269">
        <v>821</v>
      </c>
      <c r="I379" s="270"/>
      <c r="J379" s="266"/>
      <c r="K379" s="266"/>
      <c r="L379" s="271"/>
      <c r="M379" s="272"/>
      <c r="N379" s="273"/>
      <c r="O379" s="273"/>
      <c r="P379" s="273"/>
      <c r="Q379" s="273"/>
      <c r="R379" s="273"/>
      <c r="S379" s="273"/>
      <c r="T379" s="27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5" t="s">
        <v>163</v>
      </c>
      <c r="AU379" s="275" t="s">
        <v>88</v>
      </c>
      <c r="AV379" s="15" t="s">
        <v>149</v>
      </c>
      <c r="AW379" s="15" t="s">
        <v>33</v>
      </c>
      <c r="AX379" s="15" t="s">
        <v>86</v>
      </c>
      <c r="AY379" s="275" t="s">
        <v>150</v>
      </c>
    </row>
    <row r="380" s="2" customFormat="1" ht="24.15" customHeight="1">
      <c r="A380" s="39"/>
      <c r="B380" s="40"/>
      <c r="C380" s="227" t="s">
        <v>710</v>
      </c>
      <c r="D380" s="227" t="s">
        <v>156</v>
      </c>
      <c r="E380" s="228" t="s">
        <v>711</v>
      </c>
      <c r="F380" s="229" t="s">
        <v>712</v>
      </c>
      <c r="G380" s="230" t="s">
        <v>278</v>
      </c>
      <c r="H380" s="231">
        <v>517.10000000000002</v>
      </c>
      <c r="I380" s="232"/>
      <c r="J380" s="233">
        <f>ROUND(I380*H380,2)</f>
        <v>0</v>
      </c>
      <c r="K380" s="229" t="s">
        <v>160</v>
      </c>
      <c r="L380" s="45"/>
      <c r="M380" s="234" t="s">
        <v>1</v>
      </c>
      <c r="N380" s="235" t="s">
        <v>43</v>
      </c>
      <c r="O380" s="92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149</v>
      </c>
      <c r="AT380" s="238" t="s">
        <v>156</v>
      </c>
      <c r="AU380" s="238" t="s">
        <v>88</v>
      </c>
      <c r="AY380" s="18" t="s">
        <v>150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86</v>
      </c>
      <c r="BK380" s="239">
        <f>ROUND(I380*H380,2)</f>
        <v>0</v>
      </c>
      <c r="BL380" s="18" t="s">
        <v>149</v>
      </c>
      <c r="BM380" s="238" t="s">
        <v>713</v>
      </c>
    </row>
    <row r="381" s="13" customFormat="1">
      <c r="A381" s="13"/>
      <c r="B381" s="240"/>
      <c r="C381" s="241"/>
      <c r="D381" s="242" t="s">
        <v>163</v>
      </c>
      <c r="E381" s="243" t="s">
        <v>1</v>
      </c>
      <c r="F381" s="244" t="s">
        <v>714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163</v>
      </c>
      <c r="AU381" s="250" t="s">
        <v>88</v>
      </c>
      <c r="AV381" s="13" t="s">
        <v>86</v>
      </c>
      <c r="AW381" s="13" t="s">
        <v>33</v>
      </c>
      <c r="AX381" s="13" t="s">
        <v>78</v>
      </c>
      <c r="AY381" s="250" t="s">
        <v>150</v>
      </c>
    </row>
    <row r="382" s="14" customFormat="1">
      <c r="A382" s="14"/>
      <c r="B382" s="251"/>
      <c r="C382" s="252"/>
      <c r="D382" s="242" t="s">
        <v>163</v>
      </c>
      <c r="E382" s="253" t="s">
        <v>1</v>
      </c>
      <c r="F382" s="254" t="s">
        <v>715</v>
      </c>
      <c r="G382" s="252"/>
      <c r="H382" s="255">
        <v>81.599999999999994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163</v>
      </c>
      <c r="AU382" s="261" t="s">
        <v>88</v>
      </c>
      <c r="AV382" s="14" t="s">
        <v>88</v>
      </c>
      <c r="AW382" s="14" t="s">
        <v>33</v>
      </c>
      <c r="AX382" s="14" t="s">
        <v>78</v>
      </c>
      <c r="AY382" s="261" t="s">
        <v>150</v>
      </c>
    </row>
    <row r="383" s="14" customFormat="1">
      <c r="A383" s="14"/>
      <c r="B383" s="251"/>
      <c r="C383" s="252"/>
      <c r="D383" s="242" t="s">
        <v>163</v>
      </c>
      <c r="E383" s="253" t="s">
        <v>1</v>
      </c>
      <c r="F383" s="254" t="s">
        <v>716</v>
      </c>
      <c r="G383" s="252"/>
      <c r="H383" s="255">
        <v>426.5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163</v>
      </c>
      <c r="AU383" s="261" t="s">
        <v>88</v>
      </c>
      <c r="AV383" s="14" t="s">
        <v>88</v>
      </c>
      <c r="AW383" s="14" t="s">
        <v>33</v>
      </c>
      <c r="AX383" s="14" t="s">
        <v>78</v>
      </c>
      <c r="AY383" s="261" t="s">
        <v>150</v>
      </c>
    </row>
    <row r="384" s="14" customFormat="1">
      <c r="A384" s="14"/>
      <c r="B384" s="251"/>
      <c r="C384" s="252"/>
      <c r="D384" s="242" t="s">
        <v>163</v>
      </c>
      <c r="E384" s="253" t="s">
        <v>1</v>
      </c>
      <c r="F384" s="254" t="s">
        <v>717</v>
      </c>
      <c r="G384" s="252"/>
      <c r="H384" s="255">
        <v>9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163</v>
      </c>
      <c r="AU384" s="261" t="s">
        <v>88</v>
      </c>
      <c r="AV384" s="14" t="s">
        <v>88</v>
      </c>
      <c r="AW384" s="14" t="s">
        <v>33</v>
      </c>
      <c r="AX384" s="14" t="s">
        <v>78</v>
      </c>
      <c r="AY384" s="261" t="s">
        <v>150</v>
      </c>
    </row>
    <row r="385" s="15" customFormat="1">
      <c r="A385" s="15"/>
      <c r="B385" s="265"/>
      <c r="C385" s="266"/>
      <c r="D385" s="242" t="s">
        <v>163</v>
      </c>
      <c r="E385" s="267" t="s">
        <v>1</v>
      </c>
      <c r="F385" s="268" t="s">
        <v>311</v>
      </c>
      <c r="G385" s="266"/>
      <c r="H385" s="269">
        <v>517.10000000000002</v>
      </c>
      <c r="I385" s="270"/>
      <c r="J385" s="266"/>
      <c r="K385" s="266"/>
      <c r="L385" s="271"/>
      <c r="M385" s="272"/>
      <c r="N385" s="273"/>
      <c r="O385" s="273"/>
      <c r="P385" s="273"/>
      <c r="Q385" s="273"/>
      <c r="R385" s="273"/>
      <c r="S385" s="273"/>
      <c r="T385" s="27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5" t="s">
        <v>163</v>
      </c>
      <c r="AU385" s="275" t="s">
        <v>88</v>
      </c>
      <c r="AV385" s="15" t="s">
        <v>149</v>
      </c>
      <c r="AW385" s="15" t="s">
        <v>33</v>
      </c>
      <c r="AX385" s="15" t="s">
        <v>86</v>
      </c>
      <c r="AY385" s="275" t="s">
        <v>150</v>
      </c>
    </row>
    <row r="386" s="2" customFormat="1" ht="24.15" customHeight="1">
      <c r="A386" s="39"/>
      <c r="B386" s="40"/>
      <c r="C386" s="227" t="s">
        <v>718</v>
      </c>
      <c r="D386" s="227" t="s">
        <v>156</v>
      </c>
      <c r="E386" s="228" t="s">
        <v>719</v>
      </c>
      <c r="F386" s="229" t="s">
        <v>720</v>
      </c>
      <c r="G386" s="230" t="s">
        <v>278</v>
      </c>
      <c r="H386" s="231">
        <v>2307.6999999999998</v>
      </c>
      <c r="I386" s="232"/>
      <c r="J386" s="233">
        <f>ROUND(I386*H386,2)</f>
        <v>0</v>
      </c>
      <c r="K386" s="229" t="s">
        <v>160</v>
      </c>
      <c r="L386" s="45"/>
      <c r="M386" s="234" t="s">
        <v>1</v>
      </c>
      <c r="N386" s="235" t="s">
        <v>43</v>
      </c>
      <c r="O386" s="92"/>
      <c r="P386" s="236">
        <f>O386*H386</f>
        <v>0</v>
      </c>
      <c r="Q386" s="236">
        <v>0</v>
      </c>
      <c r="R386" s="236">
        <f>Q386*H386</f>
        <v>0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149</v>
      </c>
      <c r="AT386" s="238" t="s">
        <v>156</v>
      </c>
      <c r="AU386" s="238" t="s">
        <v>88</v>
      </c>
      <c r="AY386" s="18" t="s">
        <v>150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86</v>
      </c>
      <c r="BK386" s="239">
        <f>ROUND(I386*H386,2)</f>
        <v>0</v>
      </c>
      <c r="BL386" s="18" t="s">
        <v>149</v>
      </c>
      <c r="BM386" s="238" t="s">
        <v>721</v>
      </c>
    </row>
    <row r="387" s="13" customFormat="1">
      <c r="A387" s="13"/>
      <c r="B387" s="240"/>
      <c r="C387" s="241"/>
      <c r="D387" s="242" t="s">
        <v>163</v>
      </c>
      <c r="E387" s="243" t="s">
        <v>1</v>
      </c>
      <c r="F387" s="244" t="s">
        <v>722</v>
      </c>
      <c r="G387" s="241"/>
      <c r="H387" s="243" t="s">
        <v>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0" t="s">
        <v>163</v>
      </c>
      <c r="AU387" s="250" t="s">
        <v>88</v>
      </c>
      <c r="AV387" s="13" t="s">
        <v>86</v>
      </c>
      <c r="AW387" s="13" t="s">
        <v>33</v>
      </c>
      <c r="AX387" s="13" t="s">
        <v>78</v>
      </c>
      <c r="AY387" s="250" t="s">
        <v>150</v>
      </c>
    </row>
    <row r="388" s="14" customFormat="1">
      <c r="A388" s="14"/>
      <c r="B388" s="251"/>
      <c r="C388" s="252"/>
      <c r="D388" s="242" t="s">
        <v>163</v>
      </c>
      <c r="E388" s="253" t="s">
        <v>1</v>
      </c>
      <c r="F388" s="254" t="s">
        <v>694</v>
      </c>
      <c r="G388" s="252"/>
      <c r="H388" s="255">
        <v>2272.5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163</v>
      </c>
      <c r="AU388" s="261" t="s">
        <v>88</v>
      </c>
      <c r="AV388" s="14" t="s">
        <v>88</v>
      </c>
      <c r="AW388" s="14" t="s">
        <v>33</v>
      </c>
      <c r="AX388" s="14" t="s">
        <v>78</v>
      </c>
      <c r="AY388" s="261" t="s">
        <v>150</v>
      </c>
    </row>
    <row r="389" s="14" customFormat="1">
      <c r="A389" s="14"/>
      <c r="B389" s="251"/>
      <c r="C389" s="252"/>
      <c r="D389" s="242" t="s">
        <v>163</v>
      </c>
      <c r="E389" s="253" t="s">
        <v>1</v>
      </c>
      <c r="F389" s="254" t="s">
        <v>723</v>
      </c>
      <c r="G389" s="252"/>
      <c r="H389" s="255">
        <v>35.200000000000003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163</v>
      </c>
      <c r="AU389" s="261" t="s">
        <v>88</v>
      </c>
      <c r="AV389" s="14" t="s">
        <v>88</v>
      </c>
      <c r="AW389" s="14" t="s">
        <v>33</v>
      </c>
      <c r="AX389" s="14" t="s">
        <v>78</v>
      </c>
      <c r="AY389" s="261" t="s">
        <v>150</v>
      </c>
    </row>
    <row r="390" s="15" customFormat="1">
      <c r="A390" s="15"/>
      <c r="B390" s="265"/>
      <c r="C390" s="266"/>
      <c r="D390" s="242" t="s">
        <v>163</v>
      </c>
      <c r="E390" s="267" t="s">
        <v>1</v>
      </c>
      <c r="F390" s="268" t="s">
        <v>311</v>
      </c>
      <c r="G390" s="266"/>
      <c r="H390" s="269">
        <v>2307.6999999999998</v>
      </c>
      <c r="I390" s="270"/>
      <c r="J390" s="266"/>
      <c r="K390" s="266"/>
      <c r="L390" s="271"/>
      <c r="M390" s="272"/>
      <c r="N390" s="273"/>
      <c r="O390" s="273"/>
      <c r="P390" s="273"/>
      <c r="Q390" s="273"/>
      <c r="R390" s="273"/>
      <c r="S390" s="273"/>
      <c r="T390" s="27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5" t="s">
        <v>163</v>
      </c>
      <c r="AU390" s="275" t="s">
        <v>88</v>
      </c>
      <c r="AV390" s="15" t="s">
        <v>149</v>
      </c>
      <c r="AW390" s="15" t="s">
        <v>33</v>
      </c>
      <c r="AX390" s="15" t="s">
        <v>86</v>
      </c>
      <c r="AY390" s="275" t="s">
        <v>150</v>
      </c>
    </row>
    <row r="391" s="2" customFormat="1" ht="16.5" customHeight="1">
      <c r="A391" s="39"/>
      <c r="B391" s="40"/>
      <c r="C391" s="227" t="s">
        <v>724</v>
      </c>
      <c r="D391" s="227" t="s">
        <v>156</v>
      </c>
      <c r="E391" s="228" t="s">
        <v>725</v>
      </c>
      <c r="F391" s="229" t="s">
        <v>726</v>
      </c>
      <c r="G391" s="230" t="s">
        <v>278</v>
      </c>
      <c r="H391" s="231">
        <v>54.600000000000001</v>
      </c>
      <c r="I391" s="232"/>
      <c r="J391" s="233">
        <f>ROUND(I391*H391,2)</f>
        <v>0</v>
      </c>
      <c r="K391" s="229" t="s">
        <v>160</v>
      </c>
      <c r="L391" s="45"/>
      <c r="M391" s="234" t="s">
        <v>1</v>
      </c>
      <c r="N391" s="235" t="s">
        <v>43</v>
      </c>
      <c r="O391" s="92"/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149</v>
      </c>
      <c r="AT391" s="238" t="s">
        <v>156</v>
      </c>
      <c r="AU391" s="238" t="s">
        <v>88</v>
      </c>
      <c r="AY391" s="18" t="s">
        <v>150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86</v>
      </c>
      <c r="BK391" s="239">
        <f>ROUND(I391*H391,2)</f>
        <v>0</v>
      </c>
      <c r="BL391" s="18" t="s">
        <v>149</v>
      </c>
      <c r="BM391" s="238" t="s">
        <v>727</v>
      </c>
    </row>
    <row r="392" s="13" customFormat="1">
      <c r="A392" s="13"/>
      <c r="B392" s="240"/>
      <c r="C392" s="241"/>
      <c r="D392" s="242" t="s">
        <v>163</v>
      </c>
      <c r="E392" s="243" t="s">
        <v>1</v>
      </c>
      <c r="F392" s="244" t="s">
        <v>728</v>
      </c>
      <c r="G392" s="241"/>
      <c r="H392" s="243" t="s">
        <v>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0" t="s">
        <v>163</v>
      </c>
      <c r="AU392" s="250" t="s">
        <v>88</v>
      </c>
      <c r="AV392" s="13" t="s">
        <v>86</v>
      </c>
      <c r="AW392" s="13" t="s">
        <v>33</v>
      </c>
      <c r="AX392" s="13" t="s">
        <v>78</v>
      </c>
      <c r="AY392" s="250" t="s">
        <v>150</v>
      </c>
    </row>
    <row r="393" s="14" customFormat="1">
      <c r="A393" s="14"/>
      <c r="B393" s="251"/>
      <c r="C393" s="252"/>
      <c r="D393" s="242" t="s">
        <v>163</v>
      </c>
      <c r="E393" s="253" t="s">
        <v>1</v>
      </c>
      <c r="F393" s="254" t="s">
        <v>729</v>
      </c>
      <c r="G393" s="252"/>
      <c r="H393" s="255">
        <v>54.600000000000001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163</v>
      </c>
      <c r="AU393" s="261" t="s">
        <v>88</v>
      </c>
      <c r="AV393" s="14" t="s">
        <v>88</v>
      </c>
      <c r="AW393" s="14" t="s">
        <v>33</v>
      </c>
      <c r="AX393" s="14" t="s">
        <v>86</v>
      </c>
      <c r="AY393" s="261" t="s">
        <v>150</v>
      </c>
    </row>
    <row r="394" s="2" customFormat="1" ht="21.75" customHeight="1">
      <c r="A394" s="39"/>
      <c r="B394" s="40"/>
      <c r="C394" s="227" t="s">
        <v>730</v>
      </c>
      <c r="D394" s="227" t="s">
        <v>156</v>
      </c>
      <c r="E394" s="228" t="s">
        <v>731</v>
      </c>
      <c r="F394" s="229" t="s">
        <v>732</v>
      </c>
      <c r="G394" s="230" t="s">
        <v>278</v>
      </c>
      <c r="H394" s="231">
        <v>212</v>
      </c>
      <c r="I394" s="232"/>
      <c r="J394" s="233">
        <f>ROUND(I394*H394,2)</f>
        <v>0</v>
      </c>
      <c r="K394" s="229" t="s">
        <v>160</v>
      </c>
      <c r="L394" s="45"/>
      <c r="M394" s="234" t="s">
        <v>1</v>
      </c>
      <c r="N394" s="235" t="s">
        <v>43</v>
      </c>
      <c r="O394" s="92"/>
      <c r="P394" s="236">
        <f>O394*H394</f>
        <v>0</v>
      </c>
      <c r="Q394" s="236">
        <v>0.23000000000000001</v>
      </c>
      <c r="R394" s="236">
        <f>Q394*H394</f>
        <v>48.760000000000005</v>
      </c>
      <c r="S394" s="236">
        <v>0</v>
      </c>
      <c r="T394" s="23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8" t="s">
        <v>149</v>
      </c>
      <c r="AT394" s="238" t="s">
        <v>156</v>
      </c>
      <c r="AU394" s="238" t="s">
        <v>88</v>
      </c>
      <c r="AY394" s="18" t="s">
        <v>150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8" t="s">
        <v>86</v>
      </c>
      <c r="BK394" s="239">
        <f>ROUND(I394*H394,2)</f>
        <v>0</v>
      </c>
      <c r="BL394" s="18" t="s">
        <v>149</v>
      </c>
      <c r="BM394" s="238" t="s">
        <v>733</v>
      </c>
    </row>
    <row r="395" s="14" customFormat="1">
      <c r="A395" s="14"/>
      <c r="B395" s="251"/>
      <c r="C395" s="252"/>
      <c r="D395" s="242" t="s">
        <v>163</v>
      </c>
      <c r="E395" s="253" t="s">
        <v>1</v>
      </c>
      <c r="F395" s="254" t="s">
        <v>734</v>
      </c>
      <c r="G395" s="252"/>
      <c r="H395" s="255">
        <v>212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163</v>
      </c>
      <c r="AU395" s="261" t="s">
        <v>88</v>
      </c>
      <c r="AV395" s="14" t="s">
        <v>88</v>
      </c>
      <c r="AW395" s="14" t="s">
        <v>33</v>
      </c>
      <c r="AX395" s="14" t="s">
        <v>86</v>
      </c>
      <c r="AY395" s="261" t="s">
        <v>150</v>
      </c>
    </row>
    <row r="396" s="2" customFormat="1" ht="24.15" customHeight="1">
      <c r="A396" s="39"/>
      <c r="B396" s="40"/>
      <c r="C396" s="227" t="s">
        <v>735</v>
      </c>
      <c r="D396" s="227" t="s">
        <v>156</v>
      </c>
      <c r="E396" s="228" t="s">
        <v>736</v>
      </c>
      <c r="F396" s="229" t="s">
        <v>737</v>
      </c>
      <c r="G396" s="230" t="s">
        <v>278</v>
      </c>
      <c r="H396" s="231">
        <v>6.0999999999999996</v>
      </c>
      <c r="I396" s="232"/>
      <c r="J396" s="233">
        <f>ROUND(I396*H396,2)</f>
        <v>0</v>
      </c>
      <c r="K396" s="229" t="s">
        <v>160</v>
      </c>
      <c r="L396" s="45"/>
      <c r="M396" s="234" t="s">
        <v>1</v>
      </c>
      <c r="N396" s="235" t="s">
        <v>43</v>
      </c>
      <c r="O396" s="92"/>
      <c r="P396" s="236">
        <f>O396*H396</f>
        <v>0</v>
      </c>
      <c r="Q396" s="236">
        <v>0.12966</v>
      </c>
      <c r="R396" s="236">
        <f>Q396*H396</f>
        <v>0.79092599999999991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149</v>
      </c>
      <c r="AT396" s="238" t="s">
        <v>156</v>
      </c>
      <c r="AU396" s="238" t="s">
        <v>88</v>
      </c>
      <c r="AY396" s="18" t="s">
        <v>150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86</v>
      </c>
      <c r="BK396" s="239">
        <f>ROUND(I396*H396,2)</f>
        <v>0</v>
      </c>
      <c r="BL396" s="18" t="s">
        <v>149</v>
      </c>
      <c r="BM396" s="238" t="s">
        <v>738</v>
      </c>
    </row>
    <row r="397" s="14" customFormat="1">
      <c r="A397" s="14"/>
      <c r="B397" s="251"/>
      <c r="C397" s="252"/>
      <c r="D397" s="242" t="s">
        <v>163</v>
      </c>
      <c r="E397" s="253" t="s">
        <v>1</v>
      </c>
      <c r="F397" s="254" t="s">
        <v>739</v>
      </c>
      <c r="G397" s="252"/>
      <c r="H397" s="255">
        <v>6.0999999999999996</v>
      </c>
      <c r="I397" s="256"/>
      <c r="J397" s="252"/>
      <c r="K397" s="252"/>
      <c r="L397" s="257"/>
      <c r="M397" s="258"/>
      <c r="N397" s="259"/>
      <c r="O397" s="259"/>
      <c r="P397" s="259"/>
      <c r="Q397" s="259"/>
      <c r="R397" s="259"/>
      <c r="S397" s="259"/>
      <c r="T397" s="26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1" t="s">
        <v>163</v>
      </c>
      <c r="AU397" s="261" t="s">
        <v>88</v>
      </c>
      <c r="AV397" s="14" t="s">
        <v>88</v>
      </c>
      <c r="AW397" s="14" t="s">
        <v>33</v>
      </c>
      <c r="AX397" s="14" t="s">
        <v>86</v>
      </c>
      <c r="AY397" s="261" t="s">
        <v>150</v>
      </c>
    </row>
    <row r="398" s="2" customFormat="1" ht="24.15" customHeight="1">
      <c r="A398" s="39"/>
      <c r="B398" s="40"/>
      <c r="C398" s="227" t="s">
        <v>740</v>
      </c>
      <c r="D398" s="227" t="s">
        <v>156</v>
      </c>
      <c r="E398" s="228" t="s">
        <v>741</v>
      </c>
      <c r="F398" s="229" t="s">
        <v>742</v>
      </c>
      <c r="G398" s="230" t="s">
        <v>278</v>
      </c>
      <c r="H398" s="231">
        <v>81.599999999999994</v>
      </c>
      <c r="I398" s="232"/>
      <c r="J398" s="233">
        <f>ROUND(I398*H398,2)</f>
        <v>0</v>
      </c>
      <c r="K398" s="229" t="s">
        <v>160</v>
      </c>
      <c r="L398" s="45"/>
      <c r="M398" s="234" t="s">
        <v>1</v>
      </c>
      <c r="N398" s="235" t="s">
        <v>43</v>
      </c>
      <c r="O398" s="92"/>
      <c r="P398" s="236">
        <f>O398*H398</f>
        <v>0</v>
      </c>
      <c r="Q398" s="236">
        <v>0.34499999999999997</v>
      </c>
      <c r="R398" s="236">
        <f>Q398*H398</f>
        <v>28.151999999999997</v>
      </c>
      <c r="S398" s="236">
        <v>0</v>
      </c>
      <c r="T398" s="23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8" t="s">
        <v>149</v>
      </c>
      <c r="AT398" s="238" t="s">
        <v>156</v>
      </c>
      <c r="AU398" s="238" t="s">
        <v>88</v>
      </c>
      <c r="AY398" s="18" t="s">
        <v>150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8" t="s">
        <v>86</v>
      </c>
      <c r="BK398" s="239">
        <f>ROUND(I398*H398,2)</f>
        <v>0</v>
      </c>
      <c r="BL398" s="18" t="s">
        <v>149</v>
      </c>
      <c r="BM398" s="238" t="s">
        <v>743</v>
      </c>
    </row>
    <row r="399" s="14" customFormat="1">
      <c r="A399" s="14"/>
      <c r="B399" s="251"/>
      <c r="C399" s="252"/>
      <c r="D399" s="242" t="s">
        <v>163</v>
      </c>
      <c r="E399" s="253" t="s">
        <v>1</v>
      </c>
      <c r="F399" s="254" t="s">
        <v>744</v>
      </c>
      <c r="G399" s="252"/>
      <c r="H399" s="255">
        <v>81.599999999999994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163</v>
      </c>
      <c r="AU399" s="261" t="s">
        <v>88</v>
      </c>
      <c r="AV399" s="14" t="s">
        <v>88</v>
      </c>
      <c r="AW399" s="14" t="s">
        <v>33</v>
      </c>
      <c r="AX399" s="14" t="s">
        <v>86</v>
      </c>
      <c r="AY399" s="261" t="s">
        <v>150</v>
      </c>
    </row>
    <row r="400" s="2" customFormat="1" ht="24.15" customHeight="1">
      <c r="A400" s="39"/>
      <c r="B400" s="40"/>
      <c r="C400" s="227" t="s">
        <v>745</v>
      </c>
      <c r="D400" s="227" t="s">
        <v>156</v>
      </c>
      <c r="E400" s="228" t="s">
        <v>746</v>
      </c>
      <c r="F400" s="229" t="s">
        <v>747</v>
      </c>
      <c r="G400" s="230" t="s">
        <v>278</v>
      </c>
      <c r="H400" s="231">
        <v>81.599999999999994</v>
      </c>
      <c r="I400" s="232"/>
      <c r="J400" s="233">
        <f>ROUND(I400*H400,2)</f>
        <v>0</v>
      </c>
      <c r="K400" s="229" t="s">
        <v>160</v>
      </c>
      <c r="L400" s="45"/>
      <c r="M400" s="234" t="s">
        <v>1</v>
      </c>
      <c r="N400" s="235" t="s">
        <v>43</v>
      </c>
      <c r="O400" s="92"/>
      <c r="P400" s="236">
        <f>O400*H400</f>
        <v>0</v>
      </c>
      <c r="Q400" s="236">
        <v>0.46000000000000002</v>
      </c>
      <c r="R400" s="236">
        <f>Q400*H400</f>
        <v>37.536000000000001</v>
      </c>
      <c r="S400" s="236">
        <v>0</v>
      </c>
      <c r="T400" s="23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8" t="s">
        <v>149</v>
      </c>
      <c r="AT400" s="238" t="s">
        <v>156</v>
      </c>
      <c r="AU400" s="238" t="s">
        <v>88</v>
      </c>
      <c r="AY400" s="18" t="s">
        <v>150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8" t="s">
        <v>86</v>
      </c>
      <c r="BK400" s="239">
        <f>ROUND(I400*H400,2)</f>
        <v>0</v>
      </c>
      <c r="BL400" s="18" t="s">
        <v>149</v>
      </c>
      <c r="BM400" s="238" t="s">
        <v>748</v>
      </c>
    </row>
    <row r="401" s="14" customFormat="1">
      <c r="A401" s="14"/>
      <c r="B401" s="251"/>
      <c r="C401" s="252"/>
      <c r="D401" s="242" t="s">
        <v>163</v>
      </c>
      <c r="E401" s="253" t="s">
        <v>1</v>
      </c>
      <c r="F401" s="254" t="s">
        <v>749</v>
      </c>
      <c r="G401" s="252"/>
      <c r="H401" s="255">
        <v>81.599999999999994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1" t="s">
        <v>163</v>
      </c>
      <c r="AU401" s="261" t="s">
        <v>88</v>
      </c>
      <c r="AV401" s="14" t="s">
        <v>88</v>
      </c>
      <c r="AW401" s="14" t="s">
        <v>33</v>
      </c>
      <c r="AX401" s="14" t="s">
        <v>86</v>
      </c>
      <c r="AY401" s="261" t="s">
        <v>150</v>
      </c>
    </row>
    <row r="402" s="2" customFormat="1" ht="16.5" customHeight="1">
      <c r="A402" s="39"/>
      <c r="B402" s="40"/>
      <c r="C402" s="227" t="s">
        <v>750</v>
      </c>
      <c r="D402" s="227" t="s">
        <v>156</v>
      </c>
      <c r="E402" s="228" t="s">
        <v>751</v>
      </c>
      <c r="F402" s="229" t="s">
        <v>752</v>
      </c>
      <c r="G402" s="230" t="s">
        <v>278</v>
      </c>
      <c r="H402" s="231">
        <v>2780.5999999999999</v>
      </c>
      <c r="I402" s="232"/>
      <c r="J402" s="233">
        <f>ROUND(I402*H402,2)</f>
        <v>0</v>
      </c>
      <c r="K402" s="229" t="s">
        <v>160</v>
      </c>
      <c r="L402" s="45"/>
      <c r="M402" s="234" t="s">
        <v>1</v>
      </c>
      <c r="N402" s="235" t="s">
        <v>43</v>
      </c>
      <c r="O402" s="92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149</v>
      </c>
      <c r="AT402" s="238" t="s">
        <v>156</v>
      </c>
      <c r="AU402" s="238" t="s">
        <v>88</v>
      </c>
      <c r="AY402" s="18" t="s">
        <v>150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86</v>
      </c>
      <c r="BK402" s="239">
        <f>ROUND(I402*H402,2)</f>
        <v>0</v>
      </c>
      <c r="BL402" s="18" t="s">
        <v>149</v>
      </c>
      <c r="BM402" s="238" t="s">
        <v>753</v>
      </c>
    </row>
    <row r="403" s="13" customFormat="1">
      <c r="A403" s="13"/>
      <c r="B403" s="240"/>
      <c r="C403" s="241"/>
      <c r="D403" s="242" t="s">
        <v>163</v>
      </c>
      <c r="E403" s="243" t="s">
        <v>1</v>
      </c>
      <c r="F403" s="244" t="s">
        <v>754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163</v>
      </c>
      <c r="AU403" s="250" t="s">
        <v>88</v>
      </c>
      <c r="AV403" s="13" t="s">
        <v>86</v>
      </c>
      <c r="AW403" s="13" t="s">
        <v>33</v>
      </c>
      <c r="AX403" s="13" t="s">
        <v>78</v>
      </c>
      <c r="AY403" s="250" t="s">
        <v>150</v>
      </c>
    </row>
    <row r="404" s="14" customFormat="1">
      <c r="A404" s="14"/>
      <c r="B404" s="251"/>
      <c r="C404" s="252"/>
      <c r="D404" s="242" t="s">
        <v>163</v>
      </c>
      <c r="E404" s="253" t="s">
        <v>1</v>
      </c>
      <c r="F404" s="254" t="s">
        <v>694</v>
      </c>
      <c r="G404" s="252"/>
      <c r="H404" s="255">
        <v>2272.5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163</v>
      </c>
      <c r="AU404" s="261" t="s">
        <v>88</v>
      </c>
      <c r="AV404" s="14" t="s">
        <v>88</v>
      </c>
      <c r="AW404" s="14" t="s">
        <v>33</v>
      </c>
      <c r="AX404" s="14" t="s">
        <v>78</v>
      </c>
      <c r="AY404" s="261" t="s">
        <v>150</v>
      </c>
    </row>
    <row r="405" s="14" customFormat="1">
      <c r="A405" s="14"/>
      <c r="B405" s="251"/>
      <c r="C405" s="252"/>
      <c r="D405" s="242" t="s">
        <v>163</v>
      </c>
      <c r="E405" s="253" t="s">
        <v>1</v>
      </c>
      <c r="F405" s="254" t="s">
        <v>755</v>
      </c>
      <c r="G405" s="252"/>
      <c r="H405" s="255">
        <v>81.599999999999994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163</v>
      </c>
      <c r="AU405" s="261" t="s">
        <v>88</v>
      </c>
      <c r="AV405" s="14" t="s">
        <v>88</v>
      </c>
      <c r="AW405" s="14" t="s">
        <v>33</v>
      </c>
      <c r="AX405" s="14" t="s">
        <v>78</v>
      </c>
      <c r="AY405" s="261" t="s">
        <v>150</v>
      </c>
    </row>
    <row r="406" s="14" customFormat="1">
      <c r="A406" s="14"/>
      <c r="B406" s="251"/>
      <c r="C406" s="252"/>
      <c r="D406" s="242" t="s">
        <v>163</v>
      </c>
      <c r="E406" s="253" t="s">
        <v>1</v>
      </c>
      <c r="F406" s="254" t="s">
        <v>756</v>
      </c>
      <c r="G406" s="252"/>
      <c r="H406" s="255">
        <v>426.5</v>
      </c>
      <c r="I406" s="256"/>
      <c r="J406" s="252"/>
      <c r="K406" s="252"/>
      <c r="L406" s="257"/>
      <c r="M406" s="258"/>
      <c r="N406" s="259"/>
      <c r="O406" s="259"/>
      <c r="P406" s="259"/>
      <c r="Q406" s="259"/>
      <c r="R406" s="259"/>
      <c r="S406" s="259"/>
      <c r="T406" s="26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1" t="s">
        <v>163</v>
      </c>
      <c r="AU406" s="261" t="s">
        <v>88</v>
      </c>
      <c r="AV406" s="14" t="s">
        <v>88</v>
      </c>
      <c r="AW406" s="14" t="s">
        <v>33</v>
      </c>
      <c r="AX406" s="14" t="s">
        <v>78</v>
      </c>
      <c r="AY406" s="261" t="s">
        <v>150</v>
      </c>
    </row>
    <row r="407" s="15" customFormat="1">
      <c r="A407" s="15"/>
      <c r="B407" s="265"/>
      <c r="C407" s="266"/>
      <c r="D407" s="242" t="s">
        <v>163</v>
      </c>
      <c r="E407" s="267" t="s">
        <v>1</v>
      </c>
      <c r="F407" s="268" t="s">
        <v>311</v>
      </c>
      <c r="G407" s="266"/>
      <c r="H407" s="269">
        <v>2780.5999999999999</v>
      </c>
      <c r="I407" s="270"/>
      <c r="J407" s="266"/>
      <c r="K407" s="266"/>
      <c r="L407" s="271"/>
      <c r="M407" s="272"/>
      <c r="N407" s="273"/>
      <c r="O407" s="273"/>
      <c r="P407" s="273"/>
      <c r="Q407" s="273"/>
      <c r="R407" s="273"/>
      <c r="S407" s="273"/>
      <c r="T407" s="274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5" t="s">
        <v>163</v>
      </c>
      <c r="AU407" s="275" t="s">
        <v>88</v>
      </c>
      <c r="AV407" s="15" t="s">
        <v>149</v>
      </c>
      <c r="AW407" s="15" t="s">
        <v>33</v>
      </c>
      <c r="AX407" s="15" t="s">
        <v>86</v>
      </c>
      <c r="AY407" s="275" t="s">
        <v>150</v>
      </c>
    </row>
    <row r="408" s="2" customFormat="1" ht="16.5" customHeight="1">
      <c r="A408" s="39"/>
      <c r="B408" s="40"/>
      <c r="C408" s="227" t="s">
        <v>757</v>
      </c>
      <c r="D408" s="227" t="s">
        <v>156</v>
      </c>
      <c r="E408" s="228" t="s">
        <v>758</v>
      </c>
      <c r="F408" s="229" t="s">
        <v>759</v>
      </c>
      <c r="G408" s="230" t="s">
        <v>278</v>
      </c>
      <c r="H408" s="231">
        <v>2786.6999999999998</v>
      </c>
      <c r="I408" s="232"/>
      <c r="J408" s="233">
        <f>ROUND(I408*H408,2)</f>
        <v>0</v>
      </c>
      <c r="K408" s="229" t="s">
        <v>160</v>
      </c>
      <c r="L408" s="45"/>
      <c r="M408" s="234" t="s">
        <v>1</v>
      </c>
      <c r="N408" s="235" t="s">
        <v>43</v>
      </c>
      <c r="O408" s="92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149</v>
      </c>
      <c r="AT408" s="238" t="s">
        <v>156</v>
      </c>
      <c r="AU408" s="238" t="s">
        <v>88</v>
      </c>
      <c r="AY408" s="18" t="s">
        <v>150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86</v>
      </c>
      <c r="BK408" s="239">
        <f>ROUND(I408*H408,2)</f>
        <v>0</v>
      </c>
      <c r="BL408" s="18" t="s">
        <v>149</v>
      </c>
      <c r="BM408" s="238" t="s">
        <v>760</v>
      </c>
    </row>
    <row r="409" s="13" customFormat="1">
      <c r="A409" s="13"/>
      <c r="B409" s="240"/>
      <c r="C409" s="241"/>
      <c r="D409" s="242" t="s">
        <v>163</v>
      </c>
      <c r="E409" s="243" t="s">
        <v>1</v>
      </c>
      <c r="F409" s="244" t="s">
        <v>761</v>
      </c>
      <c r="G409" s="241"/>
      <c r="H409" s="243" t="s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0" t="s">
        <v>163</v>
      </c>
      <c r="AU409" s="250" t="s">
        <v>88</v>
      </c>
      <c r="AV409" s="13" t="s">
        <v>86</v>
      </c>
      <c r="AW409" s="13" t="s">
        <v>33</v>
      </c>
      <c r="AX409" s="13" t="s">
        <v>78</v>
      </c>
      <c r="AY409" s="250" t="s">
        <v>150</v>
      </c>
    </row>
    <row r="410" s="14" customFormat="1">
      <c r="A410" s="14"/>
      <c r="B410" s="251"/>
      <c r="C410" s="252"/>
      <c r="D410" s="242" t="s">
        <v>163</v>
      </c>
      <c r="E410" s="253" t="s">
        <v>1</v>
      </c>
      <c r="F410" s="254" t="s">
        <v>694</v>
      </c>
      <c r="G410" s="252"/>
      <c r="H410" s="255">
        <v>2272.5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1" t="s">
        <v>163</v>
      </c>
      <c r="AU410" s="261" t="s">
        <v>88</v>
      </c>
      <c r="AV410" s="14" t="s">
        <v>88</v>
      </c>
      <c r="AW410" s="14" t="s">
        <v>33</v>
      </c>
      <c r="AX410" s="14" t="s">
        <v>78</v>
      </c>
      <c r="AY410" s="261" t="s">
        <v>150</v>
      </c>
    </row>
    <row r="411" s="14" customFormat="1">
      <c r="A411" s="14"/>
      <c r="B411" s="251"/>
      <c r="C411" s="252"/>
      <c r="D411" s="242" t="s">
        <v>163</v>
      </c>
      <c r="E411" s="253" t="s">
        <v>1</v>
      </c>
      <c r="F411" s="254" t="s">
        <v>755</v>
      </c>
      <c r="G411" s="252"/>
      <c r="H411" s="255">
        <v>81.599999999999994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163</v>
      </c>
      <c r="AU411" s="261" t="s">
        <v>88</v>
      </c>
      <c r="AV411" s="14" t="s">
        <v>88</v>
      </c>
      <c r="AW411" s="14" t="s">
        <v>33</v>
      </c>
      <c r="AX411" s="14" t="s">
        <v>78</v>
      </c>
      <c r="AY411" s="261" t="s">
        <v>150</v>
      </c>
    </row>
    <row r="412" s="14" customFormat="1">
      <c r="A412" s="14"/>
      <c r="B412" s="251"/>
      <c r="C412" s="252"/>
      <c r="D412" s="242" t="s">
        <v>163</v>
      </c>
      <c r="E412" s="253" t="s">
        <v>1</v>
      </c>
      <c r="F412" s="254" t="s">
        <v>756</v>
      </c>
      <c r="G412" s="252"/>
      <c r="H412" s="255">
        <v>426.5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163</v>
      </c>
      <c r="AU412" s="261" t="s">
        <v>88</v>
      </c>
      <c r="AV412" s="14" t="s">
        <v>88</v>
      </c>
      <c r="AW412" s="14" t="s">
        <v>33</v>
      </c>
      <c r="AX412" s="14" t="s">
        <v>78</v>
      </c>
      <c r="AY412" s="261" t="s">
        <v>150</v>
      </c>
    </row>
    <row r="413" s="14" customFormat="1">
      <c r="A413" s="14"/>
      <c r="B413" s="251"/>
      <c r="C413" s="252"/>
      <c r="D413" s="242" t="s">
        <v>163</v>
      </c>
      <c r="E413" s="253" t="s">
        <v>1</v>
      </c>
      <c r="F413" s="254" t="s">
        <v>762</v>
      </c>
      <c r="G413" s="252"/>
      <c r="H413" s="255">
        <v>6.0999999999999996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163</v>
      </c>
      <c r="AU413" s="261" t="s">
        <v>88</v>
      </c>
      <c r="AV413" s="14" t="s">
        <v>88</v>
      </c>
      <c r="AW413" s="14" t="s">
        <v>33</v>
      </c>
      <c r="AX413" s="14" t="s">
        <v>78</v>
      </c>
      <c r="AY413" s="261" t="s">
        <v>150</v>
      </c>
    </row>
    <row r="414" s="15" customFormat="1">
      <c r="A414" s="15"/>
      <c r="B414" s="265"/>
      <c r="C414" s="266"/>
      <c r="D414" s="242" t="s">
        <v>163</v>
      </c>
      <c r="E414" s="267" t="s">
        <v>1</v>
      </c>
      <c r="F414" s="268" t="s">
        <v>311</v>
      </c>
      <c r="G414" s="266"/>
      <c r="H414" s="269">
        <v>2786.6999999999998</v>
      </c>
      <c r="I414" s="270"/>
      <c r="J414" s="266"/>
      <c r="K414" s="266"/>
      <c r="L414" s="271"/>
      <c r="M414" s="272"/>
      <c r="N414" s="273"/>
      <c r="O414" s="273"/>
      <c r="P414" s="273"/>
      <c r="Q414" s="273"/>
      <c r="R414" s="273"/>
      <c r="S414" s="273"/>
      <c r="T414" s="27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5" t="s">
        <v>163</v>
      </c>
      <c r="AU414" s="275" t="s">
        <v>88</v>
      </c>
      <c r="AV414" s="15" t="s">
        <v>149</v>
      </c>
      <c r="AW414" s="15" t="s">
        <v>33</v>
      </c>
      <c r="AX414" s="15" t="s">
        <v>86</v>
      </c>
      <c r="AY414" s="275" t="s">
        <v>150</v>
      </c>
    </row>
    <row r="415" s="2" customFormat="1" ht="24.15" customHeight="1">
      <c r="A415" s="39"/>
      <c r="B415" s="40"/>
      <c r="C415" s="227" t="s">
        <v>763</v>
      </c>
      <c r="D415" s="227" t="s">
        <v>156</v>
      </c>
      <c r="E415" s="228" t="s">
        <v>764</v>
      </c>
      <c r="F415" s="229" t="s">
        <v>765</v>
      </c>
      <c r="G415" s="230" t="s">
        <v>278</v>
      </c>
      <c r="H415" s="231">
        <v>2780.5999999999999</v>
      </c>
      <c r="I415" s="232"/>
      <c r="J415" s="233">
        <f>ROUND(I415*H415,2)</f>
        <v>0</v>
      </c>
      <c r="K415" s="229" t="s">
        <v>160</v>
      </c>
      <c r="L415" s="45"/>
      <c r="M415" s="234" t="s">
        <v>1</v>
      </c>
      <c r="N415" s="235" t="s">
        <v>43</v>
      </c>
      <c r="O415" s="92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149</v>
      </c>
      <c r="AT415" s="238" t="s">
        <v>156</v>
      </c>
      <c r="AU415" s="238" t="s">
        <v>88</v>
      </c>
      <c r="AY415" s="18" t="s">
        <v>150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86</v>
      </c>
      <c r="BK415" s="239">
        <f>ROUND(I415*H415,2)</f>
        <v>0</v>
      </c>
      <c r="BL415" s="18" t="s">
        <v>149</v>
      </c>
      <c r="BM415" s="238" t="s">
        <v>766</v>
      </c>
    </row>
    <row r="416" s="13" customFormat="1">
      <c r="A416" s="13"/>
      <c r="B416" s="240"/>
      <c r="C416" s="241"/>
      <c r="D416" s="242" t="s">
        <v>163</v>
      </c>
      <c r="E416" s="243" t="s">
        <v>1</v>
      </c>
      <c r="F416" s="244" t="s">
        <v>767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163</v>
      </c>
      <c r="AU416" s="250" t="s">
        <v>88</v>
      </c>
      <c r="AV416" s="13" t="s">
        <v>86</v>
      </c>
      <c r="AW416" s="13" t="s">
        <v>33</v>
      </c>
      <c r="AX416" s="13" t="s">
        <v>78</v>
      </c>
      <c r="AY416" s="250" t="s">
        <v>150</v>
      </c>
    </row>
    <row r="417" s="14" customFormat="1">
      <c r="A417" s="14"/>
      <c r="B417" s="251"/>
      <c r="C417" s="252"/>
      <c r="D417" s="242" t="s">
        <v>163</v>
      </c>
      <c r="E417" s="253" t="s">
        <v>1</v>
      </c>
      <c r="F417" s="254" t="s">
        <v>694</v>
      </c>
      <c r="G417" s="252"/>
      <c r="H417" s="255">
        <v>2272.5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163</v>
      </c>
      <c r="AU417" s="261" t="s">
        <v>88</v>
      </c>
      <c r="AV417" s="14" t="s">
        <v>88</v>
      </c>
      <c r="AW417" s="14" t="s">
        <v>33</v>
      </c>
      <c r="AX417" s="14" t="s">
        <v>78</v>
      </c>
      <c r="AY417" s="261" t="s">
        <v>150</v>
      </c>
    </row>
    <row r="418" s="14" customFormat="1">
      <c r="A418" s="14"/>
      <c r="B418" s="251"/>
      <c r="C418" s="252"/>
      <c r="D418" s="242" t="s">
        <v>163</v>
      </c>
      <c r="E418" s="253" t="s">
        <v>1</v>
      </c>
      <c r="F418" s="254" t="s">
        <v>755</v>
      </c>
      <c r="G418" s="252"/>
      <c r="H418" s="255">
        <v>81.599999999999994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163</v>
      </c>
      <c r="AU418" s="261" t="s">
        <v>88</v>
      </c>
      <c r="AV418" s="14" t="s">
        <v>88</v>
      </c>
      <c r="AW418" s="14" t="s">
        <v>33</v>
      </c>
      <c r="AX418" s="14" t="s">
        <v>78</v>
      </c>
      <c r="AY418" s="261" t="s">
        <v>150</v>
      </c>
    </row>
    <row r="419" s="14" customFormat="1">
      <c r="A419" s="14"/>
      <c r="B419" s="251"/>
      <c r="C419" s="252"/>
      <c r="D419" s="242" t="s">
        <v>163</v>
      </c>
      <c r="E419" s="253" t="s">
        <v>1</v>
      </c>
      <c r="F419" s="254" t="s">
        <v>756</v>
      </c>
      <c r="G419" s="252"/>
      <c r="H419" s="255">
        <v>426.5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163</v>
      </c>
      <c r="AU419" s="261" t="s">
        <v>88</v>
      </c>
      <c r="AV419" s="14" t="s">
        <v>88</v>
      </c>
      <c r="AW419" s="14" t="s">
        <v>33</v>
      </c>
      <c r="AX419" s="14" t="s">
        <v>78</v>
      </c>
      <c r="AY419" s="261" t="s">
        <v>150</v>
      </c>
    </row>
    <row r="420" s="15" customFormat="1">
      <c r="A420" s="15"/>
      <c r="B420" s="265"/>
      <c r="C420" s="266"/>
      <c r="D420" s="242" t="s">
        <v>163</v>
      </c>
      <c r="E420" s="267" t="s">
        <v>1</v>
      </c>
      <c r="F420" s="268" t="s">
        <v>311</v>
      </c>
      <c r="G420" s="266"/>
      <c r="H420" s="269">
        <v>2780.5999999999999</v>
      </c>
      <c r="I420" s="270"/>
      <c r="J420" s="266"/>
      <c r="K420" s="266"/>
      <c r="L420" s="271"/>
      <c r="M420" s="272"/>
      <c r="N420" s="273"/>
      <c r="O420" s="273"/>
      <c r="P420" s="273"/>
      <c r="Q420" s="273"/>
      <c r="R420" s="273"/>
      <c r="S420" s="273"/>
      <c r="T420" s="274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5" t="s">
        <v>163</v>
      </c>
      <c r="AU420" s="275" t="s">
        <v>88</v>
      </c>
      <c r="AV420" s="15" t="s">
        <v>149</v>
      </c>
      <c r="AW420" s="15" t="s">
        <v>33</v>
      </c>
      <c r="AX420" s="15" t="s">
        <v>86</v>
      </c>
      <c r="AY420" s="275" t="s">
        <v>150</v>
      </c>
    </row>
    <row r="421" s="2" customFormat="1" ht="37.8" customHeight="1">
      <c r="A421" s="39"/>
      <c r="B421" s="40"/>
      <c r="C421" s="227" t="s">
        <v>768</v>
      </c>
      <c r="D421" s="227" t="s">
        <v>156</v>
      </c>
      <c r="E421" s="228" t="s">
        <v>769</v>
      </c>
      <c r="F421" s="229" t="s">
        <v>770</v>
      </c>
      <c r="G421" s="230" t="s">
        <v>278</v>
      </c>
      <c r="H421" s="231">
        <v>725.29999999999995</v>
      </c>
      <c r="I421" s="232"/>
      <c r="J421" s="233">
        <f>ROUND(I421*H421,2)</f>
        <v>0</v>
      </c>
      <c r="K421" s="229" t="s">
        <v>160</v>
      </c>
      <c r="L421" s="45"/>
      <c r="M421" s="234" t="s">
        <v>1</v>
      </c>
      <c r="N421" s="235" t="s">
        <v>43</v>
      </c>
      <c r="O421" s="92"/>
      <c r="P421" s="236">
        <f>O421*H421</f>
        <v>0</v>
      </c>
      <c r="Q421" s="236">
        <v>0.090620000000000006</v>
      </c>
      <c r="R421" s="236">
        <f>Q421*H421</f>
        <v>65.726686000000001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149</v>
      </c>
      <c r="AT421" s="238" t="s">
        <v>156</v>
      </c>
      <c r="AU421" s="238" t="s">
        <v>88</v>
      </c>
      <c r="AY421" s="18" t="s">
        <v>150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86</v>
      </c>
      <c r="BK421" s="239">
        <f>ROUND(I421*H421,2)</f>
        <v>0</v>
      </c>
      <c r="BL421" s="18" t="s">
        <v>149</v>
      </c>
      <c r="BM421" s="238" t="s">
        <v>771</v>
      </c>
    </row>
    <row r="422" s="14" customFormat="1">
      <c r="A422" s="14"/>
      <c r="B422" s="251"/>
      <c r="C422" s="252"/>
      <c r="D422" s="242" t="s">
        <v>163</v>
      </c>
      <c r="E422" s="253" t="s">
        <v>1</v>
      </c>
      <c r="F422" s="254" t="s">
        <v>772</v>
      </c>
      <c r="G422" s="252"/>
      <c r="H422" s="255">
        <v>725.29999999999995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1" t="s">
        <v>163</v>
      </c>
      <c r="AU422" s="261" t="s">
        <v>88</v>
      </c>
      <c r="AV422" s="14" t="s">
        <v>88</v>
      </c>
      <c r="AW422" s="14" t="s">
        <v>33</v>
      </c>
      <c r="AX422" s="14" t="s">
        <v>86</v>
      </c>
      <c r="AY422" s="261" t="s">
        <v>150</v>
      </c>
    </row>
    <row r="423" s="2" customFormat="1" ht="16.5" customHeight="1">
      <c r="A423" s="39"/>
      <c r="B423" s="40"/>
      <c r="C423" s="276" t="s">
        <v>773</v>
      </c>
      <c r="D423" s="276" t="s">
        <v>510</v>
      </c>
      <c r="E423" s="277" t="s">
        <v>774</v>
      </c>
      <c r="F423" s="278" t="s">
        <v>775</v>
      </c>
      <c r="G423" s="279" t="s">
        <v>278</v>
      </c>
      <c r="H423" s="280">
        <v>705.38400000000001</v>
      </c>
      <c r="I423" s="281"/>
      <c r="J423" s="282">
        <f>ROUND(I423*H423,2)</f>
        <v>0</v>
      </c>
      <c r="K423" s="278" t="s">
        <v>160</v>
      </c>
      <c r="L423" s="283"/>
      <c r="M423" s="284" t="s">
        <v>1</v>
      </c>
      <c r="N423" s="285" t="s">
        <v>43</v>
      </c>
      <c r="O423" s="92"/>
      <c r="P423" s="236">
        <f>O423*H423</f>
        <v>0</v>
      </c>
      <c r="Q423" s="236">
        <v>0.17599999999999999</v>
      </c>
      <c r="R423" s="236">
        <f>Q423*H423</f>
        <v>124.147584</v>
      </c>
      <c r="S423" s="236">
        <v>0</v>
      </c>
      <c r="T423" s="23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8" t="s">
        <v>197</v>
      </c>
      <c r="AT423" s="238" t="s">
        <v>510</v>
      </c>
      <c r="AU423" s="238" t="s">
        <v>88</v>
      </c>
      <c r="AY423" s="18" t="s">
        <v>150</v>
      </c>
      <c r="BE423" s="239">
        <f>IF(N423="základní",J423,0)</f>
        <v>0</v>
      </c>
      <c r="BF423" s="239">
        <f>IF(N423="snížená",J423,0)</f>
        <v>0</v>
      </c>
      <c r="BG423" s="239">
        <f>IF(N423="zákl. přenesená",J423,0)</f>
        <v>0</v>
      </c>
      <c r="BH423" s="239">
        <f>IF(N423="sníž. přenesená",J423,0)</f>
        <v>0</v>
      </c>
      <c r="BI423" s="239">
        <f>IF(N423="nulová",J423,0)</f>
        <v>0</v>
      </c>
      <c r="BJ423" s="18" t="s">
        <v>86</v>
      </c>
      <c r="BK423" s="239">
        <f>ROUND(I423*H423,2)</f>
        <v>0</v>
      </c>
      <c r="BL423" s="18" t="s">
        <v>149</v>
      </c>
      <c r="BM423" s="238" t="s">
        <v>776</v>
      </c>
    </row>
    <row r="424" s="14" customFormat="1">
      <c r="A424" s="14"/>
      <c r="B424" s="251"/>
      <c r="C424" s="252"/>
      <c r="D424" s="242" t="s">
        <v>163</v>
      </c>
      <c r="E424" s="253" t="s">
        <v>1</v>
      </c>
      <c r="F424" s="254" t="s">
        <v>777</v>
      </c>
      <c r="G424" s="252"/>
      <c r="H424" s="255">
        <v>725.29999999999995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1" t="s">
        <v>163</v>
      </c>
      <c r="AU424" s="261" t="s">
        <v>88</v>
      </c>
      <c r="AV424" s="14" t="s">
        <v>88</v>
      </c>
      <c r="AW424" s="14" t="s">
        <v>33</v>
      </c>
      <c r="AX424" s="14" t="s">
        <v>78</v>
      </c>
      <c r="AY424" s="261" t="s">
        <v>150</v>
      </c>
    </row>
    <row r="425" s="14" customFormat="1">
      <c r="A425" s="14"/>
      <c r="B425" s="251"/>
      <c r="C425" s="252"/>
      <c r="D425" s="242" t="s">
        <v>163</v>
      </c>
      <c r="E425" s="253" t="s">
        <v>1</v>
      </c>
      <c r="F425" s="254" t="s">
        <v>778</v>
      </c>
      <c r="G425" s="252"/>
      <c r="H425" s="255">
        <v>-26.899999999999999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1" t="s">
        <v>163</v>
      </c>
      <c r="AU425" s="261" t="s">
        <v>88</v>
      </c>
      <c r="AV425" s="14" t="s">
        <v>88</v>
      </c>
      <c r="AW425" s="14" t="s">
        <v>33</v>
      </c>
      <c r="AX425" s="14" t="s">
        <v>78</v>
      </c>
      <c r="AY425" s="261" t="s">
        <v>150</v>
      </c>
    </row>
    <row r="426" s="15" customFormat="1">
      <c r="A426" s="15"/>
      <c r="B426" s="265"/>
      <c r="C426" s="266"/>
      <c r="D426" s="242" t="s">
        <v>163</v>
      </c>
      <c r="E426" s="267" t="s">
        <v>1</v>
      </c>
      <c r="F426" s="268" t="s">
        <v>311</v>
      </c>
      <c r="G426" s="266"/>
      <c r="H426" s="269">
        <v>698.39999999999998</v>
      </c>
      <c r="I426" s="270"/>
      <c r="J426" s="266"/>
      <c r="K426" s="266"/>
      <c r="L426" s="271"/>
      <c r="M426" s="272"/>
      <c r="N426" s="273"/>
      <c r="O426" s="273"/>
      <c r="P426" s="273"/>
      <c r="Q426" s="273"/>
      <c r="R426" s="273"/>
      <c r="S426" s="273"/>
      <c r="T426" s="27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5" t="s">
        <v>163</v>
      </c>
      <c r="AU426" s="275" t="s">
        <v>88</v>
      </c>
      <c r="AV426" s="15" t="s">
        <v>149</v>
      </c>
      <c r="AW426" s="15" t="s">
        <v>33</v>
      </c>
      <c r="AX426" s="15" t="s">
        <v>86</v>
      </c>
      <c r="AY426" s="275" t="s">
        <v>150</v>
      </c>
    </row>
    <row r="427" s="14" customFormat="1">
      <c r="A427" s="14"/>
      <c r="B427" s="251"/>
      <c r="C427" s="252"/>
      <c r="D427" s="242" t="s">
        <v>163</v>
      </c>
      <c r="E427" s="252"/>
      <c r="F427" s="254" t="s">
        <v>779</v>
      </c>
      <c r="G427" s="252"/>
      <c r="H427" s="255">
        <v>705.38400000000001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163</v>
      </c>
      <c r="AU427" s="261" t="s">
        <v>88</v>
      </c>
      <c r="AV427" s="14" t="s">
        <v>88</v>
      </c>
      <c r="AW427" s="14" t="s">
        <v>4</v>
      </c>
      <c r="AX427" s="14" t="s">
        <v>86</v>
      </c>
      <c r="AY427" s="261" t="s">
        <v>150</v>
      </c>
    </row>
    <row r="428" s="2" customFormat="1" ht="16.5" customHeight="1">
      <c r="A428" s="39"/>
      <c r="B428" s="40"/>
      <c r="C428" s="276" t="s">
        <v>780</v>
      </c>
      <c r="D428" s="276" t="s">
        <v>510</v>
      </c>
      <c r="E428" s="277" t="s">
        <v>781</v>
      </c>
      <c r="F428" s="278" t="s">
        <v>782</v>
      </c>
      <c r="G428" s="279" t="s">
        <v>278</v>
      </c>
      <c r="H428" s="280">
        <v>27.707000000000001</v>
      </c>
      <c r="I428" s="281"/>
      <c r="J428" s="282">
        <f>ROUND(I428*H428,2)</f>
        <v>0</v>
      </c>
      <c r="K428" s="278" t="s">
        <v>160</v>
      </c>
      <c r="L428" s="283"/>
      <c r="M428" s="284" t="s">
        <v>1</v>
      </c>
      <c r="N428" s="285" t="s">
        <v>43</v>
      </c>
      <c r="O428" s="92"/>
      <c r="P428" s="236">
        <f>O428*H428</f>
        <v>0</v>
      </c>
      <c r="Q428" s="236">
        <v>0.17499999999999999</v>
      </c>
      <c r="R428" s="236">
        <f>Q428*H428</f>
        <v>4.848725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197</v>
      </c>
      <c r="AT428" s="238" t="s">
        <v>510</v>
      </c>
      <c r="AU428" s="238" t="s">
        <v>88</v>
      </c>
      <c r="AY428" s="18" t="s">
        <v>150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86</v>
      </c>
      <c r="BK428" s="239">
        <f>ROUND(I428*H428,2)</f>
        <v>0</v>
      </c>
      <c r="BL428" s="18" t="s">
        <v>149</v>
      </c>
      <c r="BM428" s="238" t="s">
        <v>783</v>
      </c>
    </row>
    <row r="429" s="14" customFormat="1">
      <c r="A429" s="14"/>
      <c r="B429" s="251"/>
      <c r="C429" s="252"/>
      <c r="D429" s="242" t="s">
        <v>163</v>
      </c>
      <c r="E429" s="253" t="s">
        <v>1</v>
      </c>
      <c r="F429" s="254" t="s">
        <v>784</v>
      </c>
      <c r="G429" s="252"/>
      <c r="H429" s="255">
        <v>26.899999999999999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163</v>
      </c>
      <c r="AU429" s="261" t="s">
        <v>88</v>
      </c>
      <c r="AV429" s="14" t="s">
        <v>88</v>
      </c>
      <c r="AW429" s="14" t="s">
        <v>33</v>
      </c>
      <c r="AX429" s="14" t="s">
        <v>86</v>
      </c>
      <c r="AY429" s="261" t="s">
        <v>150</v>
      </c>
    </row>
    <row r="430" s="14" customFormat="1">
      <c r="A430" s="14"/>
      <c r="B430" s="251"/>
      <c r="C430" s="252"/>
      <c r="D430" s="242" t="s">
        <v>163</v>
      </c>
      <c r="E430" s="252"/>
      <c r="F430" s="254" t="s">
        <v>785</v>
      </c>
      <c r="G430" s="252"/>
      <c r="H430" s="255">
        <v>27.707000000000001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163</v>
      </c>
      <c r="AU430" s="261" t="s">
        <v>88</v>
      </c>
      <c r="AV430" s="14" t="s">
        <v>88</v>
      </c>
      <c r="AW430" s="14" t="s">
        <v>4</v>
      </c>
      <c r="AX430" s="14" t="s">
        <v>86</v>
      </c>
      <c r="AY430" s="261" t="s">
        <v>150</v>
      </c>
    </row>
    <row r="431" s="2" customFormat="1" ht="44.25" customHeight="1">
      <c r="A431" s="39"/>
      <c r="B431" s="40"/>
      <c r="C431" s="227" t="s">
        <v>786</v>
      </c>
      <c r="D431" s="227" t="s">
        <v>156</v>
      </c>
      <c r="E431" s="228" t="s">
        <v>787</v>
      </c>
      <c r="F431" s="229" t="s">
        <v>788</v>
      </c>
      <c r="G431" s="230" t="s">
        <v>278</v>
      </c>
      <c r="H431" s="231">
        <v>55.100000000000001</v>
      </c>
      <c r="I431" s="232"/>
      <c r="J431" s="233">
        <f>ROUND(I431*H431,2)</f>
        <v>0</v>
      </c>
      <c r="K431" s="229" t="s">
        <v>160</v>
      </c>
      <c r="L431" s="45"/>
      <c r="M431" s="234" t="s">
        <v>1</v>
      </c>
      <c r="N431" s="235" t="s">
        <v>43</v>
      </c>
      <c r="O431" s="92"/>
      <c r="P431" s="236">
        <f>O431*H431</f>
        <v>0</v>
      </c>
      <c r="Q431" s="236">
        <v>0.11162</v>
      </c>
      <c r="R431" s="236">
        <f>Q431*H431</f>
        <v>6.1502619999999997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149</v>
      </c>
      <c r="AT431" s="238" t="s">
        <v>156</v>
      </c>
      <c r="AU431" s="238" t="s">
        <v>88</v>
      </c>
      <c r="AY431" s="18" t="s">
        <v>150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86</v>
      </c>
      <c r="BK431" s="239">
        <f>ROUND(I431*H431,2)</f>
        <v>0</v>
      </c>
      <c r="BL431" s="18" t="s">
        <v>149</v>
      </c>
      <c r="BM431" s="238" t="s">
        <v>789</v>
      </c>
    </row>
    <row r="432" s="14" customFormat="1">
      <c r="A432" s="14"/>
      <c r="B432" s="251"/>
      <c r="C432" s="252"/>
      <c r="D432" s="242" t="s">
        <v>163</v>
      </c>
      <c r="E432" s="253" t="s">
        <v>1</v>
      </c>
      <c r="F432" s="254" t="s">
        <v>790</v>
      </c>
      <c r="G432" s="252"/>
      <c r="H432" s="255">
        <v>54.600000000000001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163</v>
      </c>
      <c r="AU432" s="261" t="s">
        <v>88</v>
      </c>
      <c r="AV432" s="14" t="s">
        <v>88</v>
      </c>
      <c r="AW432" s="14" t="s">
        <v>33</v>
      </c>
      <c r="AX432" s="14" t="s">
        <v>78</v>
      </c>
      <c r="AY432" s="261" t="s">
        <v>150</v>
      </c>
    </row>
    <row r="433" s="14" customFormat="1">
      <c r="A433" s="14"/>
      <c r="B433" s="251"/>
      <c r="C433" s="252"/>
      <c r="D433" s="242" t="s">
        <v>163</v>
      </c>
      <c r="E433" s="253" t="s">
        <v>1</v>
      </c>
      <c r="F433" s="254" t="s">
        <v>791</v>
      </c>
      <c r="G433" s="252"/>
      <c r="H433" s="255">
        <v>0.5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1" t="s">
        <v>163</v>
      </c>
      <c r="AU433" s="261" t="s">
        <v>88</v>
      </c>
      <c r="AV433" s="14" t="s">
        <v>88</v>
      </c>
      <c r="AW433" s="14" t="s">
        <v>33</v>
      </c>
      <c r="AX433" s="14" t="s">
        <v>78</v>
      </c>
      <c r="AY433" s="261" t="s">
        <v>150</v>
      </c>
    </row>
    <row r="434" s="15" customFormat="1">
      <c r="A434" s="15"/>
      <c r="B434" s="265"/>
      <c r="C434" s="266"/>
      <c r="D434" s="242" t="s">
        <v>163</v>
      </c>
      <c r="E434" s="267" t="s">
        <v>1</v>
      </c>
      <c r="F434" s="268" t="s">
        <v>311</v>
      </c>
      <c r="G434" s="266"/>
      <c r="H434" s="269">
        <v>55.100000000000001</v>
      </c>
      <c r="I434" s="270"/>
      <c r="J434" s="266"/>
      <c r="K434" s="266"/>
      <c r="L434" s="271"/>
      <c r="M434" s="272"/>
      <c r="N434" s="273"/>
      <c r="O434" s="273"/>
      <c r="P434" s="273"/>
      <c r="Q434" s="273"/>
      <c r="R434" s="273"/>
      <c r="S434" s="273"/>
      <c r="T434" s="27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5" t="s">
        <v>163</v>
      </c>
      <c r="AU434" s="275" t="s">
        <v>88</v>
      </c>
      <c r="AV434" s="15" t="s">
        <v>149</v>
      </c>
      <c r="AW434" s="15" t="s">
        <v>33</v>
      </c>
      <c r="AX434" s="15" t="s">
        <v>86</v>
      </c>
      <c r="AY434" s="275" t="s">
        <v>150</v>
      </c>
    </row>
    <row r="435" s="2" customFormat="1" ht="16.5" customHeight="1">
      <c r="A435" s="39"/>
      <c r="B435" s="40"/>
      <c r="C435" s="276" t="s">
        <v>792</v>
      </c>
      <c r="D435" s="276" t="s">
        <v>510</v>
      </c>
      <c r="E435" s="277" t="s">
        <v>774</v>
      </c>
      <c r="F435" s="278" t="s">
        <v>775</v>
      </c>
      <c r="G435" s="279" t="s">
        <v>278</v>
      </c>
      <c r="H435" s="280">
        <v>56.238</v>
      </c>
      <c r="I435" s="281"/>
      <c r="J435" s="282">
        <f>ROUND(I435*H435,2)</f>
        <v>0</v>
      </c>
      <c r="K435" s="278" t="s">
        <v>160</v>
      </c>
      <c r="L435" s="283"/>
      <c r="M435" s="284" t="s">
        <v>1</v>
      </c>
      <c r="N435" s="285" t="s">
        <v>43</v>
      </c>
      <c r="O435" s="92"/>
      <c r="P435" s="236">
        <f>O435*H435</f>
        <v>0</v>
      </c>
      <c r="Q435" s="236">
        <v>0.17599999999999999</v>
      </c>
      <c r="R435" s="236">
        <f>Q435*H435</f>
        <v>9.897888</v>
      </c>
      <c r="S435" s="236">
        <v>0</v>
      </c>
      <c r="T435" s="23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8" t="s">
        <v>197</v>
      </c>
      <c r="AT435" s="238" t="s">
        <v>510</v>
      </c>
      <c r="AU435" s="238" t="s">
        <v>88</v>
      </c>
      <c r="AY435" s="18" t="s">
        <v>150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8" t="s">
        <v>86</v>
      </c>
      <c r="BK435" s="239">
        <f>ROUND(I435*H435,2)</f>
        <v>0</v>
      </c>
      <c r="BL435" s="18" t="s">
        <v>149</v>
      </c>
      <c r="BM435" s="238" t="s">
        <v>793</v>
      </c>
    </row>
    <row r="436" s="14" customFormat="1">
      <c r="A436" s="14"/>
      <c r="B436" s="251"/>
      <c r="C436" s="252"/>
      <c r="D436" s="242" t="s">
        <v>163</v>
      </c>
      <c r="E436" s="253" t="s">
        <v>1</v>
      </c>
      <c r="F436" s="254" t="s">
        <v>794</v>
      </c>
      <c r="G436" s="252"/>
      <c r="H436" s="255">
        <v>54.600000000000001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163</v>
      </c>
      <c r="AU436" s="261" t="s">
        <v>88</v>
      </c>
      <c r="AV436" s="14" t="s">
        <v>88</v>
      </c>
      <c r="AW436" s="14" t="s">
        <v>33</v>
      </c>
      <c r="AX436" s="14" t="s">
        <v>86</v>
      </c>
      <c r="AY436" s="261" t="s">
        <v>150</v>
      </c>
    </row>
    <row r="437" s="14" customFormat="1">
      <c r="A437" s="14"/>
      <c r="B437" s="251"/>
      <c r="C437" s="252"/>
      <c r="D437" s="242" t="s">
        <v>163</v>
      </c>
      <c r="E437" s="252"/>
      <c r="F437" s="254" t="s">
        <v>795</v>
      </c>
      <c r="G437" s="252"/>
      <c r="H437" s="255">
        <v>56.238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163</v>
      </c>
      <c r="AU437" s="261" t="s">
        <v>88</v>
      </c>
      <c r="AV437" s="14" t="s">
        <v>88</v>
      </c>
      <c r="AW437" s="14" t="s">
        <v>4</v>
      </c>
      <c r="AX437" s="14" t="s">
        <v>86</v>
      </c>
      <c r="AY437" s="261" t="s">
        <v>150</v>
      </c>
    </row>
    <row r="438" s="2" customFormat="1" ht="33" customHeight="1">
      <c r="A438" s="39"/>
      <c r="B438" s="40"/>
      <c r="C438" s="227" t="s">
        <v>796</v>
      </c>
      <c r="D438" s="227" t="s">
        <v>156</v>
      </c>
      <c r="E438" s="228" t="s">
        <v>797</v>
      </c>
      <c r="F438" s="229" t="s">
        <v>798</v>
      </c>
      <c r="G438" s="230" t="s">
        <v>278</v>
      </c>
      <c r="H438" s="231">
        <v>41.100000000000001</v>
      </c>
      <c r="I438" s="232"/>
      <c r="J438" s="233">
        <f>ROUND(I438*H438,2)</f>
        <v>0</v>
      </c>
      <c r="K438" s="229" t="s">
        <v>160</v>
      </c>
      <c r="L438" s="45"/>
      <c r="M438" s="234" t="s">
        <v>1</v>
      </c>
      <c r="N438" s="235" t="s">
        <v>43</v>
      </c>
      <c r="O438" s="92"/>
      <c r="P438" s="236">
        <f>O438*H438</f>
        <v>0</v>
      </c>
      <c r="Q438" s="236">
        <v>0.16700000000000001</v>
      </c>
      <c r="R438" s="236">
        <f>Q438*H438</f>
        <v>6.8637000000000006</v>
      </c>
      <c r="S438" s="236">
        <v>0</v>
      </c>
      <c r="T438" s="23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8" t="s">
        <v>149</v>
      </c>
      <c r="AT438" s="238" t="s">
        <v>156</v>
      </c>
      <c r="AU438" s="238" t="s">
        <v>88</v>
      </c>
      <c r="AY438" s="18" t="s">
        <v>150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8" t="s">
        <v>86</v>
      </c>
      <c r="BK438" s="239">
        <f>ROUND(I438*H438,2)</f>
        <v>0</v>
      </c>
      <c r="BL438" s="18" t="s">
        <v>149</v>
      </c>
      <c r="BM438" s="238" t="s">
        <v>799</v>
      </c>
    </row>
    <row r="439" s="14" customFormat="1">
      <c r="A439" s="14"/>
      <c r="B439" s="251"/>
      <c r="C439" s="252"/>
      <c r="D439" s="242" t="s">
        <v>163</v>
      </c>
      <c r="E439" s="253" t="s">
        <v>1</v>
      </c>
      <c r="F439" s="254" t="s">
        <v>800</v>
      </c>
      <c r="G439" s="252"/>
      <c r="H439" s="255">
        <v>41.100000000000001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163</v>
      </c>
      <c r="AU439" s="261" t="s">
        <v>88</v>
      </c>
      <c r="AV439" s="14" t="s">
        <v>88</v>
      </c>
      <c r="AW439" s="14" t="s">
        <v>33</v>
      </c>
      <c r="AX439" s="14" t="s">
        <v>86</v>
      </c>
      <c r="AY439" s="261" t="s">
        <v>150</v>
      </c>
    </row>
    <row r="440" s="13" customFormat="1">
      <c r="A440" s="13"/>
      <c r="B440" s="240"/>
      <c r="C440" s="241"/>
      <c r="D440" s="242" t="s">
        <v>163</v>
      </c>
      <c r="E440" s="243" t="s">
        <v>1</v>
      </c>
      <c r="F440" s="244" t="s">
        <v>801</v>
      </c>
      <c r="G440" s="241"/>
      <c r="H440" s="243" t="s">
        <v>1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0" t="s">
        <v>163</v>
      </c>
      <c r="AU440" s="250" t="s">
        <v>88</v>
      </c>
      <c r="AV440" s="13" t="s">
        <v>86</v>
      </c>
      <c r="AW440" s="13" t="s">
        <v>33</v>
      </c>
      <c r="AX440" s="13" t="s">
        <v>78</v>
      </c>
      <c r="AY440" s="250" t="s">
        <v>150</v>
      </c>
    </row>
    <row r="441" s="12" customFormat="1" ht="22.8" customHeight="1">
      <c r="A441" s="12"/>
      <c r="B441" s="211"/>
      <c r="C441" s="212"/>
      <c r="D441" s="213" t="s">
        <v>77</v>
      </c>
      <c r="E441" s="225" t="s">
        <v>188</v>
      </c>
      <c r="F441" s="225" t="s">
        <v>802</v>
      </c>
      <c r="G441" s="212"/>
      <c r="H441" s="212"/>
      <c r="I441" s="215"/>
      <c r="J441" s="226">
        <f>BK441</f>
        <v>0</v>
      </c>
      <c r="K441" s="212"/>
      <c r="L441" s="217"/>
      <c r="M441" s="218"/>
      <c r="N441" s="219"/>
      <c r="O441" s="219"/>
      <c r="P441" s="220">
        <f>SUM(P442:P443)</f>
        <v>0</v>
      </c>
      <c r="Q441" s="219"/>
      <c r="R441" s="220">
        <f>SUM(R442:R443)</f>
        <v>0</v>
      </c>
      <c r="S441" s="219"/>
      <c r="T441" s="221">
        <f>SUM(T442:T443)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22" t="s">
        <v>86</v>
      </c>
      <c r="AT441" s="223" t="s">
        <v>77</v>
      </c>
      <c r="AU441" s="223" t="s">
        <v>86</v>
      </c>
      <c r="AY441" s="222" t="s">
        <v>150</v>
      </c>
      <c r="BK441" s="224">
        <f>SUM(BK442:BK443)</f>
        <v>0</v>
      </c>
    </row>
    <row r="442" s="2" customFormat="1" ht="16.5" customHeight="1">
      <c r="A442" s="39"/>
      <c r="B442" s="40"/>
      <c r="C442" s="227" t="s">
        <v>803</v>
      </c>
      <c r="D442" s="227" t="s">
        <v>156</v>
      </c>
      <c r="E442" s="228" t="s">
        <v>804</v>
      </c>
      <c r="F442" s="229" t="s">
        <v>805</v>
      </c>
      <c r="G442" s="230" t="s">
        <v>278</v>
      </c>
      <c r="H442" s="231">
        <v>2</v>
      </c>
      <c r="I442" s="232"/>
      <c r="J442" s="233">
        <f>ROUND(I442*H442,2)</f>
        <v>0</v>
      </c>
      <c r="K442" s="229" t="s">
        <v>160</v>
      </c>
      <c r="L442" s="45"/>
      <c r="M442" s="234" t="s">
        <v>1</v>
      </c>
      <c r="N442" s="235" t="s">
        <v>43</v>
      </c>
      <c r="O442" s="92"/>
      <c r="P442" s="236">
        <f>O442*H442</f>
        <v>0</v>
      </c>
      <c r="Q442" s="236">
        <v>0</v>
      </c>
      <c r="R442" s="236">
        <f>Q442*H442</f>
        <v>0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149</v>
      </c>
      <c r="AT442" s="238" t="s">
        <v>156</v>
      </c>
      <c r="AU442" s="238" t="s">
        <v>88</v>
      </c>
      <c r="AY442" s="18" t="s">
        <v>150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86</v>
      </c>
      <c r="BK442" s="239">
        <f>ROUND(I442*H442,2)</f>
        <v>0</v>
      </c>
      <c r="BL442" s="18" t="s">
        <v>149</v>
      </c>
      <c r="BM442" s="238" t="s">
        <v>806</v>
      </c>
    </row>
    <row r="443" s="14" customFormat="1">
      <c r="A443" s="14"/>
      <c r="B443" s="251"/>
      <c r="C443" s="252"/>
      <c r="D443" s="242" t="s">
        <v>163</v>
      </c>
      <c r="E443" s="253" t="s">
        <v>1</v>
      </c>
      <c r="F443" s="254" t="s">
        <v>807</v>
      </c>
      <c r="G443" s="252"/>
      <c r="H443" s="255">
        <v>2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163</v>
      </c>
      <c r="AU443" s="261" t="s">
        <v>88</v>
      </c>
      <c r="AV443" s="14" t="s">
        <v>88</v>
      </c>
      <c r="AW443" s="14" t="s">
        <v>33</v>
      </c>
      <c r="AX443" s="14" t="s">
        <v>86</v>
      </c>
      <c r="AY443" s="261" t="s">
        <v>150</v>
      </c>
    </row>
    <row r="444" s="12" customFormat="1" ht="22.8" customHeight="1">
      <c r="A444" s="12"/>
      <c r="B444" s="211"/>
      <c r="C444" s="212"/>
      <c r="D444" s="213" t="s">
        <v>77</v>
      </c>
      <c r="E444" s="225" t="s">
        <v>197</v>
      </c>
      <c r="F444" s="225" t="s">
        <v>808</v>
      </c>
      <c r="G444" s="212"/>
      <c r="H444" s="212"/>
      <c r="I444" s="215"/>
      <c r="J444" s="226">
        <f>BK444</f>
        <v>0</v>
      </c>
      <c r="K444" s="212"/>
      <c r="L444" s="217"/>
      <c r="M444" s="218"/>
      <c r="N444" s="219"/>
      <c r="O444" s="219"/>
      <c r="P444" s="220">
        <f>SUM(P445:P496)</f>
        <v>0</v>
      </c>
      <c r="Q444" s="219"/>
      <c r="R444" s="220">
        <f>SUM(R445:R496)</f>
        <v>6.3240799999999995</v>
      </c>
      <c r="S444" s="219"/>
      <c r="T444" s="221">
        <f>SUM(T445:T496)</f>
        <v>13.549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22" t="s">
        <v>86</v>
      </c>
      <c r="AT444" s="223" t="s">
        <v>77</v>
      </c>
      <c r="AU444" s="223" t="s">
        <v>86</v>
      </c>
      <c r="AY444" s="222" t="s">
        <v>150</v>
      </c>
      <c r="BK444" s="224">
        <f>SUM(BK445:BK496)</f>
        <v>0</v>
      </c>
    </row>
    <row r="445" s="2" customFormat="1" ht="16.5" customHeight="1">
      <c r="A445" s="39"/>
      <c r="B445" s="40"/>
      <c r="C445" s="227" t="s">
        <v>809</v>
      </c>
      <c r="D445" s="227" t="s">
        <v>156</v>
      </c>
      <c r="E445" s="228" t="s">
        <v>810</v>
      </c>
      <c r="F445" s="229" t="s">
        <v>811</v>
      </c>
      <c r="G445" s="230" t="s">
        <v>389</v>
      </c>
      <c r="H445" s="231">
        <v>38.299999999999997</v>
      </c>
      <c r="I445" s="232"/>
      <c r="J445" s="233">
        <f>ROUND(I445*H445,2)</f>
        <v>0</v>
      </c>
      <c r="K445" s="229" t="s">
        <v>160</v>
      </c>
      <c r="L445" s="45"/>
      <c r="M445" s="234" t="s">
        <v>1</v>
      </c>
      <c r="N445" s="235" t="s">
        <v>43</v>
      </c>
      <c r="O445" s="92"/>
      <c r="P445" s="236">
        <f>O445*H445</f>
        <v>0</v>
      </c>
      <c r="Q445" s="236">
        <v>0</v>
      </c>
      <c r="R445" s="236">
        <f>Q445*H445</f>
        <v>0</v>
      </c>
      <c r="S445" s="236">
        <v>0.32000000000000001</v>
      </c>
      <c r="T445" s="237">
        <f>S445*H445</f>
        <v>12.256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8" t="s">
        <v>149</v>
      </c>
      <c r="AT445" s="238" t="s">
        <v>156</v>
      </c>
      <c r="AU445" s="238" t="s">
        <v>88</v>
      </c>
      <c r="AY445" s="18" t="s">
        <v>150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8" t="s">
        <v>86</v>
      </c>
      <c r="BK445" s="239">
        <f>ROUND(I445*H445,2)</f>
        <v>0</v>
      </c>
      <c r="BL445" s="18" t="s">
        <v>149</v>
      </c>
      <c r="BM445" s="238" t="s">
        <v>812</v>
      </c>
    </row>
    <row r="446" s="14" customFormat="1">
      <c r="A446" s="14"/>
      <c r="B446" s="251"/>
      <c r="C446" s="252"/>
      <c r="D446" s="242" t="s">
        <v>163</v>
      </c>
      <c r="E446" s="253" t="s">
        <v>1</v>
      </c>
      <c r="F446" s="254" t="s">
        <v>813</v>
      </c>
      <c r="G446" s="252"/>
      <c r="H446" s="255">
        <v>38.299999999999997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163</v>
      </c>
      <c r="AU446" s="261" t="s">
        <v>88</v>
      </c>
      <c r="AV446" s="14" t="s">
        <v>88</v>
      </c>
      <c r="AW446" s="14" t="s">
        <v>33</v>
      </c>
      <c r="AX446" s="14" t="s">
        <v>86</v>
      </c>
      <c r="AY446" s="261" t="s">
        <v>150</v>
      </c>
    </row>
    <row r="447" s="2" customFormat="1" ht="21.75" customHeight="1">
      <c r="A447" s="39"/>
      <c r="B447" s="40"/>
      <c r="C447" s="227" t="s">
        <v>814</v>
      </c>
      <c r="D447" s="227" t="s">
        <v>156</v>
      </c>
      <c r="E447" s="228" t="s">
        <v>815</v>
      </c>
      <c r="F447" s="229" t="s">
        <v>816</v>
      </c>
      <c r="G447" s="230" t="s">
        <v>389</v>
      </c>
      <c r="H447" s="231">
        <v>43.100000000000001</v>
      </c>
      <c r="I447" s="232"/>
      <c r="J447" s="233">
        <f>ROUND(I447*H447,2)</f>
        <v>0</v>
      </c>
      <c r="K447" s="229" t="s">
        <v>160</v>
      </c>
      <c r="L447" s="45"/>
      <c r="M447" s="234" t="s">
        <v>1</v>
      </c>
      <c r="N447" s="235" t="s">
        <v>43</v>
      </c>
      <c r="O447" s="92"/>
      <c r="P447" s="236">
        <f>O447*H447</f>
        <v>0</v>
      </c>
      <c r="Q447" s="236">
        <v>0</v>
      </c>
      <c r="R447" s="236">
        <f>Q447*H447</f>
        <v>0</v>
      </c>
      <c r="S447" s="236">
        <v>0.029999999999999999</v>
      </c>
      <c r="T447" s="237">
        <f>S447*H447</f>
        <v>1.2929999999999999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149</v>
      </c>
      <c r="AT447" s="238" t="s">
        <v>156</v>
      </c>
      <c r="AU447" s="238" t="s">
        <v>88</v>
      </c>
      <c r="AY447" s="18" t="s">
        <v>150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86</v>
      </c>
      <c r="BK447" s="239">
        <f>ROUND(I447*H447,2)</f>
        <v>0</v>
      </c>
      <c r="BL447" s="18" t="s">
        <v>149</v>
      </c>
      <c r="BM447" s="238" t="s">
        <v>817</v>
      </c>
    </row>
    <row r="448" s="14" customFormat="1">
      <c r="A448" s="14"/>
      <c r="B448" s="251"/>
      <c r="C448" s="252"/>
      <c r="D448" s="242" t="s">
        <v>163</v>
      </c>
      <c r="E448" s="253" t="s">
        <v>1</v>
      </c>
      <c r="F448" s="254" t="s">
        <v>818</v>
      </c>
      <c r="G448" s="252"/>
      <c r="H448" s="255">
        <v>35.399999999999999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163</v>
      </c>
      <c r="AU448" s="261" t="s">
        <v>88</v>
      </c>
      <c r="AV448" s="14" t="s">
        <v>88</v>
      </c>
      <c r="AW448" s="14" t="s">
        <v>33</v>
      </c>
      <c r="AX448" s="14" t="s">
        <v>78</v>
      </c>
      <c r="AY448" s="261" t="s">
        <v>150</v>
      </c>
    </row>
    <row r="449" s="14" customFormat="1">
      <c r="A449" s="14"/>
      <c r="B449" s="251"/>
      <c r="C449" s="252"/>
      <c r="D449" s="242" t="s">
        <v>163</v>
      </c>
      <c r="E449" s="253" t="s">
        <v>1</v>
      </c>
      <c r="F449" s="254" t="s">
        <v>819</v>
      </c>
      <c r="G449" s="252"/>
      <c r="H449" s="255">
        <v>7.7000000000000002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61" t="s">
        <v>163</v>
      </c>
      <c r="AU449" s="261" t="s">
        <v>88</v>
      </c>
      <c r="AV449" s="14" t="s">
        <v>88</v>
      </c>
      <c r="AW449" s="14" t="s">
        <v>33</v>
      </c>
      <c r="AX449" s="14" t="s">
        <v>78</v>
      </c>
      <c r="AY449" s="261" t="s">
        <v>150</v>
      </c>
    </row>
    <row r="450" s="15" customFormat="1">
      <c r="A450" s="15"/>
      <c r="B450" s="265"/>
      <c r="C450" s="266"/>
      <c r="D450" s="242" t="s">
        <v>163</v>
      </c>
      <c r="E450" s="267" t="s">
        <v>1</v>
      </c>
      <c r="F450" s="268" t="s">
        <v>311</v>
      </c>
      <c r="G450" s="266"/>
      <c r="H450" s="269">
        <v>43.100000000000001</v>
      </c>
      <c r="I450" s="270"/>
      <c r="J450" s="266"/>
      <c r="K450" s="266"/>
      <c r="L450" s="271"/>
      <c r="M450" s="272"/>
      <c r="N450" s="273"/>
      <c r="O450" s="273"/>
      <c r="P450" s="273"/>
      <c r="Q450" s="273"/>
      <c r="R450" s="273"/>
      <c r="S450" s="273"/>
      <c r="T450" s="274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5" t="s">
        <v>163</v>
      </c>
      <c r="AU450" s="275" t="s">
        <v>88</v>
      </c>
      <c r="AV450" s="15" t="s">
        <v>149</v>
      </c>
      <c r="AW450" s="15" t="s">
        <v>33</v>
      </c>
      <c r="AX450" s="15" t="s">
        <v>86</v>
      </c>
      <c r="AY450" s="275" t="s">
        <v>150</v>
      </c>
    </row>
    <row r="451" s="2" customFormat="1" ht="16.5" customHeight="1">
      <c r="A451" s="39"/>
      <c r="B451" s="40"/>
      <c r="C451" s="227" t="s">
        <v>820</v>
      </c>
      <c r="D451" s="227" t="s">
        <v>156</v>
      </c>
      <c r="E451" s="228" t="s">
        <v>821</v>
      </c>
      <c r="F451" s="229" t="s">
        <v>822</v>
      </c>
      <c r="G451" s="230" t="s">
        <v>389</v>
      </c>
      <c r="H451" s="231">
        <v>3.7000000000000002</v>
      </c>
      <c r="I451" s="232"/>
      <c r="J451" s="233">
        <f>ROUND(I451*H451,2)</f>
        <v>0</v>
      </c>
      <c r="K451" s="229" t="s">
        <v>160</v>
      </c>
      <c r="L451" s="45"/>
      <c r="M451" s="234" t="s">
        <v>1</v>
      </c>
      <c r="N451" s="235" t="s">
        <v>43</v>
      </c>
      <c r="O451" s="92"/>
      <c r="P451" s="236">
        <f>O451*H451</f>
        <v>0</v>
      </c>
      <c r="Q451" s="236">
        <v>1.0000000000000001E-05</v>
      </c>
      <c r="R451" s="236">
        <f>Q451*H451</f>
        <v>3.7000000000000005E-05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149</v>
      </c>
      <c r="AT451" s="238" t="s">
        <v>156</v>
      </c>
      <c r="AU451" s="238" t="s">
        <v>88</v>
      </c>
      <c r="AY451" s="18" t="s">
        <v>150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86</v>
      </c>
      <c r="BK451" s="239">
        <f>ROUND(I451*H451,2)</f>
        <v>0</v>
      </c>
      <c r="BL451" s="18" t="s">
        <v>149</v>
      </c>
      <c r="BM451" s="238" t="s">
        <v>823</v>
      </c>
    </row>
    <row r="452" s="14" customFormat="1">
      <c r="A452" s="14"/>
      <c r="B452" s="251"/>
      <c r="C452" s="252"/>
      <c r="D452" s="242" t="s">
        <v>163</v>
      </c>
      <c r="E452" s="253" t="s">
        <v>1</v>
      </c>
      <c r="F452" s="254" t="s">
        <v>824</v>
      </c>
      <c r="G452" s="252"/>
      <c r="H452" s="255">
        <v>3.7000000000000002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1" t="s">
        <v>163</v>
      </c>
      <c r="AU452" s="261" t="s">
        <v>88</v>
      </c>
      <c r="AV452" s="14" t="s">
        <v>88</v>
      </c>
      <c r="AW452" s="14" t="s">
        <v>33</v>
      </c>
      <c r="AX452" s="14" t="s">
        <v>86</v>
      </c>
      <c r="AY452" s="261" t="s">
        <v>150</v>
      </c>
    </row>
    <row r="453" s="2" customFormat="1" ht="16.5" customHeight="1">
      <c r="A453" s="39"/>
      <c r="B453" s="40"/>
      <c r="C453" s="276" t="s">
        <v>825</v>
      </c>
      <c r="D453" s="276" t="s">
        <v>510</v>
      </c>
      <c r="E453" s="277" t="s">
        <v>826</v>
      </c>
      <c r="F453" s="278" t="s">
        <v>827</v>
      </c>
      <c r="G453" s="279" t="s">
        <v>389</v>
      </c>
      <c r="H453" s="280">
        <v>3.8109999999999999</v>
      </c>
      <c r="I453" s="281"/>
      <c r="J453" s="282">
        <f>ROUND(I453*H453,2)</f>
        <v>0</v>
      </c>
      <c r="K453" s="278" t="s">
        <v>160</v>
      </c>
      <c r="L453" s="283"/>
      <c r="M453" s="284" t="s">
        <v>1</v>
      </c>
      <c r="N453" s="285" t="s">
        <v>43</v>
      </c>
      <c r="O453" s="92"/>
      <c r="P453" s="236">
        <f>O453*H453</f>
        <v>0</v>
      </c>
      <c r="Q453" s="236">
        <v>0.0041999999999999997</v>
      </c>
      <c r="R453" s="236">
        <f>Q453*H453</f>
        <v>0.016006199999999998</v>
      </c>
      <c r="S453" s="236">
        <v>0</v>
      </c>
      <c r="T453" s="23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8" t="s">
        <v>197</v>
      </c>
      <c r="AT453" s="238" t="s">
        <v>510</v>
      </c>
      <c r="AU453" s="238" t="s">
        <v>88</v>
      </c>
      <c r="AY453" s="18" t="s">
        <v>150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8" t="s">
        <v>86</v>
      </c>
      <c r="BK453" s="239">
        <f>ROUND(I453*H453,2)</f>
        <v>0</v>
      </c>
      <c r="BL453" s="18" t="s">
        <v>149</v>
      </c>
      <c r="BM453" s="238" t="s">
        <v>828</v>
      </c>
    </row>
    <row r="454" s="14" customFormat="1">
      <c r="A454" s="14"/>
      <c r="B454" s="251"/>
      <c r="C454" s="252"/>
      <c r="D454" s="242" t="s">
        <v>163</v>
      </c>
      <c r="E454" s="253" t="s">
        <v>1</v>
      </c>
      <c r="F454" s="254" t="s">
        <v>829</v>
      </c>
      <c r="G454" s="252"/>
      <c r="H454" s="255">
        <v>3.7000000000000002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163</v>
      </c>
      <c r="AU454" s="261" t="s">
        <v>88</v>
      </c>
      <c r="AV454" s="14" t="s">
        <v>88</v>
      </c>
      <c r="AW454" s="14" t="s">
        <v>33</v>
      </c>
      <c r="AX454" s="14" t="s">
        <v>86</v>
      </c>
      <c r="AY454" s="261" t="s">
        <v>150</v>
      </c>
    </row>
    <row r="455" s="14" customFormat="1">
      <c r="A455" s="14"/>
      <c r="B455" s="251"/>
      <c r="C455" s="252"/>
      <c r="D455" s="242" t="s">
        <v>163</v>
      </c>
      <c r="E455" s="252"/>
      <c r="F455" s="254" t="s">
        <v>830</v>
      </c>
      <c r="G455" s="252"/>
      <c r="H455" s="255">
        <v>3.8109999999999999</v>
      </c>
      <c r="I455" s="256"/>
      <c r="J455" s="252"/>
      <c r="K455" s="252"/>
      <c r="L455" s="257"/>
      <c r="M455" s="258"/>
      <c r="N455" s="259"/>
      <c r="O455" s="259"/>
      <c r="P455" s="259"/>
      <c r="Q455" s="259"/>
      <c r="R455" s="259"/>
      <c r="S455" s="259"/>
      <c r="T455" s="26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1" t="s">
        <v>163</v>
      </c>
      <c r="AU455" s="261" t="s">
        <v>88</v>
      </c>
      <c r="AV455" s="14" t="s">
        <v>88</v>
      </c>
      <c r="AW455" s="14" t="s">
        <v>4</v>
      </c>
      <c r="AX455" s="14" t="s">
        <v>86</v>
      </c>
      <c r="AY455" s="261" t="s">
        <v>150</v>
      </c>
    </row>
    <row r="456" s="2" customFormat="1" ht="16.5" customHeight="1">
      <c r="A456" s="39"/>
      <c r="B456" s="40"/>
      <c r="C456" s="227" t="s">
        <v>831</v>
      </c>
      <c r="D456" s="227" t="s">
        <v>156</v>
      </c>
      <c r="E456" s="228" t="s">
        <v>832</v>
      </c>
      <c r="F456" s="229" t="s">
        <v>833</v>
      </c>
      <c r="G456" s="230" t="s">
        <v>389</v>
      </c>
      <c r="H456" s="231">
        <v>0.80000000000000004</v>
      </c>
      <c r="I456" s="232"/>
      <c r="J456" s="233">
        <f>ROUND(I456*H456,2)</f>
        <v>0</v>
      </c>
      <c r="K456" s="229" t="s">
        <v>160</v>
      </c>
      <c r="L456" s="45"/>
      <c r="M456" s="234" t="s">
        <v>1</v>
      </c>
      <c r="N456" s="235" t="s">
        <v>43</v>
      </c>
      <c r="O456" s="92"/>
      <c r="P456" s="236">
        <f>O456*H456</f>
        <v>0</v>
      </c>
      <c r="Q456" s="236">
        <v>1.0000000000000001E-05</v>
      </c>
      <c r="R456" s="236">
        <f>Q456*H456</f>
        <v>8.0000000000000013E-06</v>
      </c>
      <c r="S456" s="236">
        <v>0</v>
      </c>
      <c r="T456" s="23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8" t="s">
        <v>149</v>
      </c>
      <c r="AT456" s="238" t="s">
        <v>156</v>
      </c>
      <c r="AU456" s="238" t="s">
        <v>88</v>
      </c>
      <c r="AY456" s="18" t="s">
        <v>150</v>
      </c>
      <c r="BE456" s="239">
        <f>IF(N456="základní",J456,0)</f>
        <v>0</v>
      </c>
      <c r="BF456" s="239">
        <f>IF(N456="snížená",J456,0)</f>
        <v>0</v>
      </c>
      <c r="BG456" s="239">
        <f>IF(N456="zákl. přenesená",J456,0)</f>
        <v>0</v>
      </c>
      <c r="BH456" s="239">
        <f>IF(N456="sníž. přenesená",J456,0)</f>
        <v>0</v>
      </c>
      <c r="BI456" s="239">
        <f>IF(N456="nulová",J456,0)</f>
        <v>0</v>
      </c>
      <c r="BJ456" s="18" t="s">
        <v>86</v>
      </c>
      <c r="BK456" s="239">
        <f>ROUND(I456*H456,2)</f>
        <v>0</v>
      </c>
      <c r="BL456" s="18" t="s">
        <v>149</v>
      </c>
      <c r="BM456" s="238" t="s">
        <v>834</v>
      </c>
    </row>
    <row r="457" s="14" customFormat="1">
      <c r="A457" s="14"/>
      <c r="B457" s="251"/>
      <c r="C457" s="252"/>
      <c r="D457" s="242" t="s">
        <v>163</v>
      </c>
      <c r="E457" s="253" t="s">
        <v>1</v>
      </c>
      <c r="F457" s="254" t="s">
        <v>835</v>
      </c>
      <c r="G457" s="252"/>
      <c r="H457" s="255">
        <v>0.80000000000000004</v>
      </c>
      <c r="I457" s="256"/>
      <c r="J457" s="252"/>
      <c r="K457" s="252"/>
      <c r="L457" s="257"/>
      <c r="M457" s="258"/>
      <c r="N457" s="259"/>
      <c r="O457" s="259"/>
      <c r="P457" s="259"/>
      <c r="Q457" s="259"/>
      <c r="R457" s="259"/>
      <c r="S457" s="259"/>
      <c r="T457" s="26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1" t="s">
        <v>163</v>
      </c>
      <c r="AU457" s="261" t="s">
        <v>88</v>
      </c>
      <c r="AV457" s="14" t="s">
        <v>88</v>
      </c>
      <c r="AW457" s="14" t="s">
        <v>33</v>
      </c>
      <c r="AX457" s="14" t="s">
        <v>86</v>
      </c>
      <c r="AY457" s="261" t="s">
        <v>150</v>
      </c>
    </row>
    <row r="458" s="2" customFormat="1" ht="16.5" customHeight="1">
      <c r="A458" s="39"/>
      <c r="B458" s="40"/>
      <c r="C458" s="276" t="s">
        <v>836</v>
      </c>
      <c r="D458" s="276" t="s">
        <v>510</v>
      </c>
      <c r="E458" s="277" t="s">
        <v>837</v>
      </c>
      <c r="F458" s="278" t="s">
        <v>838</v>
      </c>
      <c r="G458" s="279" t="s">
        <v>389</v>
      </c>
      <c r="H458" s="280">
        <v>0.82399999999999995</v>
      </c>
      <c r="I458" s="281"/>
      <c r="J458" s="282">
        <f>ROUND(I458*H458,2)</f>
        <v>0</v>
      </c>
      <c r="K458" s="278" t="s">
        <v>160</v>
      </c>
      <c r="L458" s="283"/>
      <c r="M458" s="284" t="s">
        <v>1</v>
      </c>
      <c r="N458" s="285" t="s">
        <v>43</v>
      </c>
      <c r="O458" s="92"/>
      <c r="P458" s="236">
        <f>O458*H458</f>
        <v>0</v>
      </c>
      <c r="Q458" s="236">
        <v>0.0061999999999999998</v>
      </c>
      <c r="R458" s="236">
        <f>Q458*H458</f>
        <v>0.0051087999999999993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197</v>
      </c>
      <c r="AT458" s="238" t="s">
        <v>510</v>
      </c>
      <c r="AU458" s="238" t="s">
        <v>88</v>
      </c>
      <c r="AY458" s="18" t="s">
        <v>150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86</v>
      </c>
      <c r="BK458" s="239">
        <f>ROUND(I458*H458,2)</f>
        <v>0</v>
      </c>
      <c r="BL458" s="18" t="s">
        <v>149</v>
      </c>
      <c r="BM458" s="238" t="s">
        <v>839</v>
      </c>
    </row>
    <row r="459" s="14" customFormat="1">
      <c r="A459" s="14"/>
      <c r="B459" s="251"/>
      <c r="C459" s="252"/>
      <c r="D459" s="242" t="s">
        <v>163</v>
      </c>
      <c r="E459" s="253" t="s">
        <v>1</v>
      </c>
      <c r="F459" s="254" t="s">
        <v>840</v>
      </c>
      <c r="G459" s="252"/>
      <c r="H459" s="255">
        <v>0.80000000000000004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163</v>
      </c>
      <c r="AU459" s="261" t="s">
        <v>88</v>
      </c>
      <c r="AV459" s="14" t="s">
        <v>88</v>
      </c>
      <c r="AW459" s="14" t="s">
        <v>33</v>
      </c>
      <c r="AX459" s="14" t="s">
        <v>86</v>
      </c>
      <c r="AY459" s="261" t="s">
        <v>150</v>
      </c>
    </row>
    <row r="460" s="14" customFormat="1">
      <c r="A460" s="14"/>
      <c r="B460" s="251"/>
      <c r="C460" s="252"/>
      <c r="D460" s="242" t="s">
        <v>163</v>
      </c>
      <c r="E460" s="252"/>
      <c r="F460" s="254" t="s">
        <v>841</v>
      </c>
      <c r="G460" s="252"/>
      <c r="H460" s="255">
        <v>0.82399999999999995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163</v>
      </c>
      <c r="AU460" s="261" t="s">
        <v>88</v>
      </c>
      <c r="AV460" s="14" t="s">
        <v>88</v>
      </c>
      <c r="AW460" s="14" t="s">
        <v>4</v>
      </c>
      <c r="AX460" s="14" t="s">
        <v>86</v>
      </c>
      <c r="AY460" s="261" t="s">
        <v>150</v>
      </c>
    </row>
    <row r="461" s="2" customFormat="1" ht="24.15" customHeight="1">
      <c r="A461" s="39"/>
      <c r="B461" s="40"/>
      <c r="C461" s="227" t="s">
        <v>842</v>
      </c>
      <c r="D461" s="227" t="s">
        <v>156</v>
      </c>
      <c r="E461" s="228" t="s">
        <v>843</v>
      </c>
      <c r="F461" s="229" t="s">
        <v>844</v>
      </c>
      <c r="G461" s="230" t="s">
        <v>283</v>
      </c>
      <c r="H461" s="231">
        <v>3</v>
      </c>
      <c r="I461" s="232"/>
      <c r="J461" s="233">
        <f>ROUND(I461*H461,2)</f>
        <v>0</v>
      </c>
      <c r="K461" s="229" t="s">
        <v>160</v>
      </c>
      <c r="L461" s="45"/>
      <c r="M461" s="234" t="s">
        <v>1</v>
      </c>
      <c r="N461" s="235" t="s">
        <v>43</v>
      </c>
      <c r="O461" s="92"/>
      <c r="P461" s="236">
        <f>O461*H461</f>
        <v>0</v>
      </c>
      <c r="Q461" s="236">
        <v>0</v>
      </c>
      <c r="R461" s="236">
        <f>Q461*H461</f>
        <v>0</v>
      </c>
      <c r="S461" s="236">
        <v>0</v>
      </c>
      <c r="T461" s="23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149</v>
      </c>
      <c r="AT461" s="238" t="s">
        <v>156</v>
      </c>
      <c r="AU461" s="238" t="s">
        <v>88</v>
      </c>
      <c r="AY461" s="18" t="s">
        <v>150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86</v>
      </c>
      <c r="BK461" s="239">
        <f>ROUND(I461*H461,2)</f>
        <v>0</v>
      </c>
      <c r="BL461" s="18" t="s">
        <v>149</v>
      </c>
      <c r="BM461" s="238" t="s">
        <v>845</v>
      </c>
    </row>
    <row r="462" s="13" customFormat="1">
      <c r="A462" s="13"/>
      <c r="B462" s="240"/>
      <c r="C462" s="241"/>
      <c r="D462" s="242" t="s">
        <v>163</v>
      </c>
      <c r="E462" s="243" t="s">
        <v>1</v>
      </c>
      <c r="F462" s="244" t="s">
        <v>846</v>
      </c>
      <c r="G462" s="241"/>
      <c r="H462" s="243" t="s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0" t="s">
        <v>163</v>
      </c>
      <c r="AU462" s="250" t="s">
        <v>88</v>
      </c>
      <c r="AV462" s="13" t="s">
        <v>86</v>
      </c>
      <c r="AW462" s="13" t="s">
        <v>33</v>
      </c>
      <c r="AX462" s="13" t="s">
        <v>78</v>
      </c>
      <c r="AY462" s="250" t="s">
        <v>150</v>
      </c>
    </row>
    <row r="463" s="14" customFormat="1">
      <c r="A463" s="14"/>
      <c r="B463" s="251"/>
      <c r="C463" s="252"/>
      <c r="D463" s="242" t="s">
        <v>163</v>
      </c>
      <c r="E463" s="253" t="s">
        <v>1</v>
      </c>
      <c r="F463" s="254" t="s">
        <v>847</v>
      </c>
      <c r="G463" s="252"/>
      <c r="H463" s="255">
        <v>3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1" t="s">
        <v>163</v>
      </c>
      <c r="AU463" s="261" t="s">
        <v>88</v>
      </c>
      <c r="AV463" s="14" t="s">
        <v>88</v>
      </c>
      <c r="AW463" s="14" t="s">
        <v>33</v>
      </c>
      <c r="AX463" s="14" t="s">
        <v>86</v>
      </c>
      <c r="AY463" s="261" t="s">
        <v>150</v>
      </c>
    </row>
    <row r="464" s="13" customFormat="1">
      <c r="A464" s="13"/>
      <c r="B464" s="240"/>
      <c r="C464" s="241"/>
      <c r="D464" s="242" t="s">
        <v>163</v>
      </c>
      <c r="E464" s="243" t="s">
        <v>1</v>
      </c>
      <c r="F464" s="244" t="s">
        <v>517</v>
      </c>
      <c r="G464" s="241"/>
      <c r="H464" s="243" t="s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163</v>
      </c>
      <c r="AU464" s="250" t="s">
        <v>88</v>
      </c>
      <c r="AV464" s="13" t="s">
        <v>86</v>
      </c>
      <c r="AW464" s="13" t="s">
        <v>33</v>
      </c>
      <c r="AX464" s="13" t="s">
        <v>78</v>
      </c>
      <c r="AY464" s="250" t="s">
        <v>150</v>
      </c>
    </row>
    <row r="465" s="2" customFormat="1" ht="16.5" customHeight="1">
      <c r="A465" s="39"/>
      <c r="B465" s="40"/>
      <c r="C465" s="276" t="s">
        <v>848</v>
      </c>
      <c r="D465" s="276" t="s">
        <v>510</v>
      </c>
      <c r="E465" s="277" t="s">
        <v>849</v>
      </c>
      <c r="F465" s="278" t="s">
        <v>850</v>
      </c>
      <c r="G465" s="279" t="s">
        <v>283</v>
      </c>
      <c r="H465" s="280">
        <v>3</v>
      </c>
      <c r="I465" s="281"/>
      <c r="J465" s="282">
        <f>ROUND(I465*H465,2)</f>
        <v>0</v>
      </c>
      <c r="K465" s="278" t="s">
        <v>160</v>
      </c>
      <c r="L465" s="283"/>
      <c r="M465" s="284" t="s">
        <v>1</v>
      </c>
      <c r="N465" s="285" t="s">
        <v>43</v>
      </c>
      <c r="O465" s="92"/>
      <c r="P465" s="236">
        <f>O465*H465</f>
        <v>0</v>
      </c>
      <c r="Q465" s="236">
        <v>0.00080000000000000004</v>
      </c>
      <c r="R465" s="236">
        <f>Q465*H465</f>
        <v>0.0024000000000000002</v>
      </c>
      <c r="S465" s="236">
        <v>0</v>
      </c>
      <c r="T465" s="23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8" t="s">
        <v>197</v>
      </c>
      <c r="AT465" s="238" t="s">
        <v>510</v>
      </c>
      <c r="AU465" s="238" t="s">
        <v>88</v>
      </c>
      <c r="AY465" s="18" t="s">
        <v>150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8" t="s">
        <v>86</v>
      </c>
      <c r="BK465" s="239">
        <f>ROUND(I465*H465,2)</f>
        <v>0</v>
      </c>
      <c r="BL465" s="18" t="s">
        <v>149</v>
      </c>
      <c r="BM465" s="238" t="s">
        <v>851</v>
      </c>
    </row>
    <row r="466" s="14" customFormat="1">
      <c r="A466" s="14"/>
      <c r="B466" s="251"/>
      <c r="C466" s="252"/>
      <c r="D466" s="242" t="s">
        <v>163</v>
      </c>
      <c r="E466" s="253" t="s">
        <v>1</v>
      </c>
      <c r="F466" s="254" t="s">
        <v>852</v>
      </c>
      <c r="G466" s="252"/>
      <c r="H466" s="255">
        <v>3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1" t="s">
        <v>163</v>
      </c>
      <c r="AU466" s="261" t="s">
        <v>88</v>
      </c>
      <c r="AV466" s="14" t="s">
        <v>88</v>
      </c>
      <c r="AW466" s="14" t="s">
        <v>33</v>
      </c>
      <c r="AX466" s="14" t="s">
        <v>86</v>
      </c>
      <c r="AY466" s="261" t="s">
        <v>150</v>
      </c>
    </row>
    <row r="467" s="2" customFormat="1" ht="24.15" customHeight="1">
      <c r="A467" s="39"/>
      <c r="B467" s="40"/>
      <c r="C467" s="227" t="s">
        <v>853</v>
      </c>
      <c r="D467" s="227" t="s">
        <v>156</v>
      </c>
      <c r="E467" s="228" t="s">
        <v>854</v>
      </c>
      <c r="F467" s="229" t="s">
        <v>855</v>
      </c>
      <c r="G467" s="230" t="s">
        <v>283</v>
      </c>
      <c r="H467" s="231">
        <v>1</v>
      </c>
      <c r="I467" s="232"/>
      <c r="J467" s="233">
        <f>ROUND(I467*H467,2)</f>
        <v>0</v>
      </c>
      <c r="K467" s="229" t="s">
        <v>160</v>
      </c>
      <c r="L467" s="45"/>
      <c r="M467" s="234" t="s">
        <v>1</v>
      </c>
      <c r="N467" s="235" t="s">
        <v>43</v>
      </c>
      <c r="O467" s="92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149</v>
      </c>
      <c r="AT467" s="238" t="s">
        <v>156</v>
      </c>
      <c r="AU467" s="238" t="s">
        <v>88</v>
      </c>
      <c r="AY467" s="18" t="s">
        <v>150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86</v>
      </c>
      <c r="BK467" s="239">
        <f>ROUND(I467*H467,2)</f>
        <v>0</v>
      </c>
      <c r="BL467" s="18" t="s">
        <v>149</v>
      </c>
      <c r="BM467" s="238" t="s">
        <v>856</v>
      </c>
    </row>
    <row r="468" s="13" customFormat="1">
      <c r="A468" s="13"/>
      <c r="B468" s="240"/>
      <c r="C468" s="241"/>
      <c r="D468" s="242" t="s">
        <v>163</v>
      </c>
      <c r="E468" s="243" t="s">
        <v>1</v>
      </c>
      <c r="F468" s="244" t="s">
        <v>857</v>
      </c>
      <c r="G468" s="241"/>
      <c r="H468" s="243" t="s">
        <v>1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0" t="s">
        <v>163</v>
      </c>
      <c r="AU468" s="250" t="s">
        <v>88</v>
      </c>
      <c r="AV468" s="13" t="s">
        <v>86</v>
      </c>
      <c r="AW468" s="13" t="s">
        <v>33</v>
      </c>
      <c r="AX468" s="13" t="s">
        <v>78</v>
      </c>
      <c r="AY468" s="250" t="s">
        <v>150</v>
      </c>
    </row>
    <row r="469" s="14" customFormat="1">
      <c r="A469" s="14"/>
      <c r="B469" s="251"/>
      <c r="C469" s="252"/>
      <c r="D469" s="242" t="s">
        <v>163</v>
      </c>
      <c r="E469" s="253" t="s">
        <v>1</v>
      </c>
      <c r="F469" s="254" t="s">
        <v>858</v>
      </c>
      <c r="G469" s="252"/>
      <c r="H469" s="255">
        <v>1</v>
      </c>
      <c r="I469" s="256"/>
      <c r="J469" s="252"/>
      <c r="K469" s="252"/>
      <c r="L469" s="257"/>
      <c r="M469" s="258"/>
      <c r="N469" s="259"/>
      <c r="O469" s="259"/>
      <c r="P469" s="259"/>
      <c r="Q469" s="259"/>
      <c r="R469" s="259"/>
      <c r="S469" s="259"/>
      <c r="T469" s="260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1" t="s">
        <v>163</v>
      </c>
      <c r="AU469" s="261" t="s">
        <v>88</v>
      </c>
      <c r="AV469" s="14" t="s">
        <v>88</v>
      </c>
      <c r="AW469" s="14" t="s">
        <v>33</v>
      </c>
      <c r="AX469" s="14" t="s">
        <v>86</v>
      </c>
      <c r="AY469" s="261" t="s">
        <v>150</v>
      </c>
    </row>
    <row r="470" s="13" customFormat="1">
      <c r="A470" s="13"/>
      <c r="B470" s="240"/>
      <c r="C470" s="241"/>
      <c r="D470" s="242" t="s">
        <v>163</v>
      </c>
      <c r="E470" s="243" t="s">
        <v>1</v>
      </c>
      <c r="F470" s="244" t="s">
        <v>517</v>
      </c>
      <c r="G470" s="241"/>
      <c r="H470" s="243" t="s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0" t="s">
        <v>163</v>
      </c>
      <c r="AU470" s="250" t="s">
        <v>88</v>
      </c>
      <c r="AV470" s="13" t="s">
        <v>86</v>
      </c>
      <c r="AW470" s="13" t="s">
        <v>33</v>
      </c>
      <c r="AX470" s="13" t="s">
        <v>78</v>
      </c>
      <c r="AY470" s="250" t="s">
        <v>150</v>
      </c>
    </row>
    <row r="471" s="2" customFormat="1" ht="16.5" customHeight="1">
      <c r="A471" s="39"/>
      <c r="B471" s="40"/>
      <c r="C471" s="276" t="s">
        <v>89</v>
      </c>
      <c r="D471" s="276" t="s">
        <v>510</v>
      </c>
      <c r="E471" s="277" t="s">
        <v>859</v>
      </c>
      <c r="F471" s="278" t="s">
        <v>860</v>
      </c>
      <c r="G471" s="279" t="s">
        <v>283</v>
      </c>
      <c r="H471" s="280">
        <v>1</v>
      </c>
      <c r="I471" s="281"/>
      <c r="J471" s="282">
        <f>ROUND(I471*H471,2)</f>
        <v>0</v>
      </c>
      <c r="K471" s="278" t="s">
        <v>160</v>
      </c>
      <c r="L471" s="283"/>
      <c r="M471" s="284" t="s">
        <v>1</v>
      </c>
      <c r="N471" s="285" t="s">
        <v>43</v>
      </c>
      <c r="O471" s="92"/>
      <c r="P471" s="236">
        <f>O471*H471</f>
        <v>0</v>
      </c>
      <c r="Q471" s="236">
        <v>0.0015</v>
      </c>
      <c r="R471" s="236">
        <f>Q471*H471</f>
        <v>0.0015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197</v>
      </c>
      <c r="AT471" s="238" t="s">
        <v>510</v>
      </c>
      <c r="AU471" s="238" t="s">
        <v>88</v>
      </c>
      <c r="AY471" s="18" t="s">
        <v>150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86</v>
      </c>
      <c r="BK471" s="239">
        <f>ROUND(I471*H471,2)</f>
        <v>0</v>
      </c>
      <c r="BL471" s="18" t="s">
        <v>149</v>
      </c>
      <c r="BM471" s="238" t="s">
        <v>861</v>
      </c>
    </row>
    <row r="472" s="14" customFormat="1">
      <c r="A472" s="14"/>
      <c r="B472" s="251"/>
      <c r="C472" s="252"/>
      <c r="D472" s="242" t="s">
        <v>163</v>
      </c>
      <c r="E472" s="253" t="s">
        <v>1</v>
      </c>
      <c r="F472" s="254" t="s">
        <v>862</v>
      </c>
      <c r="G472" s="252"/>
      <c r="H472" s="255">
        <v>1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1" t="s">
        <v>163</v>
      </c>
      <c r="AU472" s="261" t="s">
        <v>88</v>
      </c>
      <c r="AV472" s="14" t="s">
        <v>88</v>
      </c>
      <c r="AW472" s="14" t="s">
        <v>33</v>
      </c>
      <c r="AX472" s="14" t="s">
        <v>86</v>
      </c>
      <c r="AY472" s="261" t="s">
        <v>150</v>
      </c>
    </row>
    <row r="473" s="2" customFormat="1" ht="16.5" customHeight="1">
      <c r="A473" s="39"/>
      <c r="B473" s="40"/>
      <c r="C473" s="227" t="s">
        <v>863</v>
      </c>
      <c r="D473" s="227" t="s">
        <v>156</v>
      </c>
      <c r="E473" s="228" t="s">
        <v>864</v>
      </c>
      <c r="F473" s="229" t="s">
        <v>865</v>
      </c>
      <c r="G473" s="230" t="s">
        <v>283</v>
      </c>
      <c r="H473" s="231">
        <v>4</v>
      </c>
      <c r="I473" s="232"/>
      <c r="J473" s="233">
        <f>ROUND(I473*H473,2)</f>
        <v>0</v>
      </c>
      <c r="K473" s="229" t="s">
        <v>160</v>
      </c>
      <c r="L473" s="45"/>
      <c r="M473" s="234" t="s">
        <v>1</v>
      </c>
      <c r="N473" s="235" t="s">
        <v>43</v>
      </c>
      <c r="O473" s="92"/>
      <c r="P473" s="236">
        <f>O473*H473</f>
        <v>0</v>
      </c>
      <c r="Q473" s="236">
        <v>1.29291</v>
      </c>
      <c r="R473" s="236">
        <f>Q473*H473</f>
        <v>5.17164</v>
      </c>
      <c r="S473" s="236">
        <v>0</v>
      </c>
      <c r="T473" s="23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8" t="s">
        <v>149</v>
      </c>
      <c r="AT473" s="238" t="s">
        <v>156</v>
      </c>
      <c r="AU473" s="238" t="s">
        <v>88</v>
      </c>
      <c r="AY473" s="18" t="s">
        <v>150</v>
      </c>
      <c r="BE473" s="239">
        <f>IF(N473="základní",J473,0)</f>
        <v>0</v>
      </c>
      <c r="BF473" s="239">
        <f>IF(N473="snížená",J473,0)</f>
        <v>0</v>
      </c>
      <c r="BG473" s="239">
        <f>IF(N473="zákl. přenesená",J473,0)</f>
        <v>0</v>
      </c>
      <c r="BH473" s="239">
        <f>IF(N473="sníž. přenesená",J473,0)</f>
        <v>0</v>
      </c>
      <c r="BI473" s="239">
        <f>IF(N473="nulová",J473,0)</f>
        <v>0</v>
      </c>
      <c r="BJ473" s="18" t="s">
        <v>86</v>
      </c>
      <c r="BK473" s="239">
        <f>ROUND(I473*H473,2)</f>
        <v>0</v>
      </c>
      <c r="BL473" s="18" t="s">
        <v>149</v>
      </c>
      <c r="BM473" s="238" t="s">
        <v>866</v>
      </c>
    </row>
    <row r="474" s="14" customFormat="1">
      <c r="A474" s="14"/>
      <c r="B474" s="251"/>
      <c r="C474" s="252"/>
      <c r="D474" s="242" t="s">
        <v>163</v>
      </c>
      <c r="E474" s="253" t="s">
        <v>1</v>
      </c>
      <c r="F474" s="254" t="s">
        <v>867</v>
      </c>
      <c r="G474" s="252"/>
      <c r="H474" s="255">
        <v>4</v>
      </c>
      <c r="I474" s="256"/>
      <c r="J474" s="252"/>
      <c r="K474" s="252"/>
      <c r="L474" s="257"/>
      <c r="M474" s="258"/>
      <c r="N474" s="259"/>
      <c r="O474" s="259"/>
      <c r="P474" s="259"/>
      <c r="Q474" s="259"/>
      <c r="R474" s="259"/>
      <c r="S474" s="259"/>
      <c r="T474" s="260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1" t="s">
        <v>163</v>
      </c>
      <c r="AU474" s="261" t="s">
        <v>88</v>
      </c>
      <c r="AV474" s="14" t="s">
        <v>88</v>
      </c>
      <c r="AW474" s="14" t="s">
        <v>33</v>
      </c>
      <c r="AX474" s="14" t="s">
        <v>86</v>
      </c>
      <c r="AY474" s="261" t="s">
        <v>150</v>
      </c>
    </row>
    <row r="475" s="2" customFormat="1" ht="16.5" customHeight="1">
      <c r="A475" s="39"/>
      <c r="B475" s="40"/>
      <c r="C475" s="227" t="s">
        <v>868</v>
      </c>
      <c r="D475" s="227" t="s">
        <v>156</v>
      </c>
      <c r="E475" s="228" t="s">
        <v>869</v>
      </c>
      <c r="F475" s="229" t="s">
        <v>870</v>
      </c>
      <c r="G475" s="230" t="s">
        <v>283</v>
      </c>
      <c r="H475" s="231">
        <v>1</v>
      </c>
      <c r="I475" s="232"/>
      <c r="J475" s="233">
        <f>ROUND(I475*H475,2)</f>
        <v>0</v>
      </c>
      <c r="K475" s="229" t="s">
        <v>160</v>
      </c>
      <c r="L475" s="45"/>
      <c r="M475" s="234" t="s">
        <v>1</v>
      </c>
      <c r="N475" s="235" t="s">
        <v>43</v>
      </c>
      <c r="O475" s="92"/>
      <c r="P475" s="236">
        <f>O475*H475</f>
        <v>0</v>
      </c>
      <c r="Q475" s="236">
        <v>0.12526000000000001</v>
      </c>
      <c r="R475" s="236">
        <f>Q475*H475</f>
        <v>0.12526000000000001</v>
      </c>
      <c r="S475" s="236">
        <v>0</v>
      </c>
      <c r="T475" s="23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8" t="s">
        <v>149</v>
      </c>
      <c r="AT475" s="238" t="s">
        <v>156</v>
      </c>
      <c r="AU475" s="238" t="s">
        <v>88</v>
      </c>
      <c r="AY475" s="18" t="s">
        <v>150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8" t="s">
        <v>86</v>
      </c>
      <c r="BK475" s="239">
        <f>ROUND(I475*H475,2)</f>
        <v>0</v>
      </c>
      <c r="BL475" s="18" t="s">
        <v>149</v>
      </c>
      <c r="BM475" s="238" t="s">
        <v>871</v>
      </c>
    </row>
    <row r="476" s="14" customFormat="1">
      <c r="A476" s="14"/>
      <c r="B476" s="251"/>
      <c r="C476" s="252"/>
      <c r="D476" s="242" t="s">
        <v>163</v>
      </c>
      <c r="E476" s="253" t="s">
        <v>1</v>
      </c>
      <c r="F476" s="254" t="s">
        <v>872</v>
      </c>
      <c r="G476" s="252"/>
      <c r="H476" s="255">
        <v>1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163</v>
      </c>
      <c r="AU476" s="261" t="s">
        <v>88</v>
      </c>
      <c r="AV476" s="14" t="s">
        <v>88</v>
      </c>
      <c r="AW476" s="14" t="s">
        <v>33</v>
      </c>
      <c r="AX476" s="14" t="s">
        <v>86</v>
      </c>
      <c r="AY476" s="261" t="s">
        <v>150</v>
      </c>
    </row>
    <row r="477" s="2" customFormat="1" ht="16.5" customHeight="1">
      <c r="A477" s="39"/>
      <c r="B477" s="40"/>
      <c r="C477" s="276" t="s">
        <v>873</v>
      </c>
      <c r="D477" s="276" t="s">
        <v>510</v>
      </c>
      <c r="E477" s="277" t="s">
        <v>874</v>
      </c>
      <c r="F477" s="278" t="s">
        <v>875</v>
      </c>
      <c r="G477" s="279" t="s">
        <v>283</v>
      </c>
      <c r="H477" s="280">
        <v>1</v>
      </c>
      <c r="I477" s="281"/>
      <c r="J477" s="282">
        <f>ROUND(I477*H477,2)</f>
        <v>0</v>
      </c>
      <c r="K477" s="278" t="s">
        <v>160</v>
      </c>
      <c r="L477" s="283"/>
      <c r="M477" s="284" t="s">
        <v>1</v>
      </c>
      <c r="N477" s="285" t="s">
        <v>43</v>
      </c>
      <c r="O477" s="92"/>
      <c r="P477" s="236">
        <f>O477*H477</f>
        <v>0</v>
      </c>
      <c r="Q477" s="236">
        <v>0.17499999999999999</v>
      </c>
      <c r="R477" s="236">
        <f>Q477*H477</f>
        <v>0.17499999999999999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197</v>
      </c>
      <c r="AT477" s="238" t="s">
        <v>510</v>
      </c>
      <c r="AU477" s="238" t="s">
        <v>88</v>
      </c>
      <c r="AY477" s="18" t="s">
        <v>150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86</v>
      </c>
      <c r="BK477" s="239">
        <f>ROUND(I477*H477,2)</f>
        <v>0</v>
      </c>
      <c r="BL477" s="18" t="s">
        <v>149</v>
      </c>
      <c r="BM477" s="238" t="s">
        <v>876</v>
      </c>
    </row>
    <row r="478" s="14" customFormat="1">
      <c r="A478" s="14"/>
      <c r="B478" s="251"/>
      <c r="C478" s="252"/>
      <c r="D478" s="242" t="s">
        <v>163</v>
      </c>
      <c r="E478" s="253" t="s">
        <v>1</v>
      </c>
      <c r="F478" s="254" t="s">
        <v>680</v>
      </c>
      <c r="G478" s="252"/>
      <c r="H478" s="255">
        <v>1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163</v>
      </c>
      <c r="AU478" s="261" t="s">
        <v>88</v>
      </c>
      <c r="AV478" s="14" t="s">
        <v>88</v>
      </c>
      <c r="AW478" s="14" t="s">
        <v>33</v>
      </c>
      <c r="AX478" s="14" t="s">
        <v>86</v>
      </c>
      <c r="AY478" s="261" t="s">
        <v>150</v>
      </c>
    </row>
    <row r="479" s="2" customFormat="1" ht="16.5" customHeight="1">
      <c r="A479" s="39"/>
      <c r="B479" s="40"/>
      <c r="C479" s="227" t="s">
        <v>877</v>
      </c>
      <c r="D479" s="227" t="s">
        <v>156</v>
      </c>
      <c r="E479" s="228" t="s">
        <v>878</v>
      </c>
      <c r="F479" s="229" t="s">
        <v>879</v>
      </c>
      <c r="G479" s="230" t="s">
        <v>283</v>
      </c>
      <c r="H479" s="231">
        <v>1</v>
      </c>
      <c r="I479" s="232"/>
      <c r="J479" s="233">
        <f>ROUND(I479*H479,2)</f>
        <v>0</v>
      </c>
      <c r="K479" s="229" t="s">
        <v>160</v>
      </c>
      <c r="L479" s="45"/>
      <c r="M479" s="234" t="s">
        <v>1</v>
      </c>
      <c r="N479" s="235" t="s">
        <v>43</v>
      </c>
      <c r="O479" s="92"/>
      <c r="P479" s="236">
        <f>O479*H479</f>
        <v>0</v>
      </c>
      <c r="Q479" s="236">
        <v>0.030759999999999999</v>
      </c>
      <c r="R479" s="236">
        <f>Q479*H479</f>
        <v>0.030759999999999999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149</v>
      </c>
      <c r="AT479" s="238" t="s">
        <v>156</v>
      </c>
      <c r="AU479" s="238" t="s">
        <v>88</v>
      </c>
      <c r="AY479" s="18" t="s">
        <v>150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86</v>
      </c>
      <c r="BK479" s="239">
        <f>ROUND(I479*H479,2)</f>
        <v>0</v>
      </c>
      <c r="BL479" s="18" t="s">
        <v>149</v>
      </c>
      <c r="BM479" s="238" t="s">
        <v>880</v>
      </c>
    </row>
    <row r="480" s="14" customFormat="1">
      <c r="A480" s="14"/>
      <c r="B480" s="251"/>
      <c r="C480" s="252"/>
      <c r="D480" s="242" t="s">
        <v>163</v>
      </c>
      <c r="E480" s="253" t="s">
        <v>1</v>
      </c>
      <c r="F480" s="254" t="s">
        <v>872</v>
      </c>
      <c r="G480" s="252"/>
      <c r="H480" s="255">
        <v>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163</v>
      </c>
      <c r="AU480" s="261" t="s">
        <v>88</v>
      </c>
      <c r="AV480" s="14" t="s">
        <v>88</v>
      </c>
      <c r="AW480" s="14" t="s">
        <v>33</v>
      </c>
      <c r="AX480" s="14" t="s">
        <v>86</v>
      </c>
      <c r="AY480" s="261" t="s">
        <v>150</v>
      </c>
    </row>
    <row r="481" s="2" customFormat="1" ht="16.5" customHeight="1">
      <c r="A481" s="39"/>
      <c r="B481" s="40"/>
      <c r="C481" s="276" t="s">
        <v>881</v>
      </c>
      <c r="D481" s="276" t="s">
        <v>510</v>
      </c>
      <c r="E481" s="277" t="s">
        <v>882</v>
      </c>
      <c r="F481" s="278" t="s">
        <v>883</v>
      </c>
      <c r="G481" s="279" t="s">
        <v>283</v>
      </c>
      <c r="H481" s="280">
        <v>1</v>
      </c>
      <c r="I481" s="281"/>
      <c r="J481" s="282">
        <f>ROUND(I481*H481,2)</f>
        <v>0</v>
      </c>
      <c r="K481" s="278" t="s">
        <v>160</v>
      </c>
      <c r="L481" s="283"/>
      <c r="M481" s="284" t="s">
        <v>1</v>
      </c>
      <c r="N481" s="285" t="s">
        <v>43</v>
      </c>
      <c r="O481" s="92"/>
      <c r="P481" s="236">
        <f>O481*H481</f>
        <v>0</v>
      </c>
      <c r="Q481" s="236">
        <v>0.075999999999999998</v>
      </c>
      <c r="R481" s="236">
        <f>Q481*H481</f>
        <v>0.075999999999999998</v>
      </c>
      <c r="S481" s="236">
        <v>0</v>
      </c>
      <c r="T481" s="23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8" t="s">
        <v>197</v>
      </c>
      <c r="AT481" s="238" t="s">
        <v>510</v>
      </c>
      <c r="AU481" s="238" t="s">
        <v>88</v>
      </c>
      <c r="AY481" s="18" t="s">
        <v>150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8" t="s">
        <v>86</v>
      </c>
      <c r="BK481" s="239">
        <f>ROUND(I481*H481,2)</f>
        <v>0</v>
      </c>
      <c r="BL481" s="18" t="s">
        <v>149</v>
      </c>
      <c r="BM481" s="238" t="s">
        <v>884</v>
      </c>
    </row>
    <row r="482" s="14" customFormat="1">
      <c r="A482" s="14"/>
      <c r="B482" s="251"/>
      <c r="C482" s="252"/>
      <c r="D482" s="242" t="s">
        <v>163</v>
      </c>
      <c r="E482" s="253" t="s">
        <v>1</v>
      </c>
      <c r="F482" s="254" t="s">
        <v>680</v>
      </c>
      <c r="G482" s="252"/>
      <c r="H482" s="255">
        <v>1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1" t="s">
        <v>163</v>
      </c>
      <c r="AU482" s="261" t="s">
        <v>88</v>
      </c>
      <c r="AV482" s="14" t="s">
        <v>88</v>
      </c>
      <c r="AW482" s="14" t="s">
        <v>33</v>
      </c>
      <c r="AX482" s="14" t="s">
        <v>86</v>
      </c>
      <c r="AY482" s="261" t="s">
        <v>150</v>
      </c>
    </row>
    <row r="483" s="2" customFormat="1" ht="16.5" customHeight="1">
      <c r="A483" s="39"/>
      <c r="B483" s="40"/>
      <c r="C483" s="227" t="s">
        <v>885</v>
      </c>
      <c r="D483" s="227" t="s">
        <v>156</v>
      </c>
      <c r="E483" s="228" t="s">
        <v>886</v>
      </c>
      <c r="F483" s="229" t="s">
        <v>887</v>
      </c>
      <c r="G483" s="230" t="s">
        <v>283</v>
      </c>
      <c r="H483" s="231">
        <v>1</v>
      </c>
      <c r="I483" s="232"/>
      <c r="J483" s="233">
        <f>ROUND(I483*H483,2)</f>
        <v>0</v>
      </c>
      <c r="K483" s="229" t="s">
        <v>160</v>
      </c>
      <c r="L483" s="45"/>
      <c r="M483" s="234" t="s">
        <v>1</v>
      </c>
      <c r="N483" s="235" t="s">
        <v>43</v>
      </c>
      <c r="O483" s="92"/>
      <c r="P483" s="236">
        <f>O483*H483</f>
        <v>0</v>
      </c>
      <c r="Q483" s="236">
        <v>0.030759999999999999</v>
      </c>
      <c r="R483" s="236">
        <f>Q483*H483</f>
        <v>0.030759999999999999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149</v>
      </c>
      <c r="AT483" s="238" t="s">
        <v>156</v>
      </c>
      <c r="AU483" s="238" t="s">
        <v>88</v>
      </c>
      <c r="AY483" s="18" t="s">
        <v>150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86</v>
      </c>
      <c r="BK483" s="239">
        <f>ROUND(I483*H483,2)</f>
        <v>0</v>
      </c>
      <c r="BL483" s="18" t="s">
        <v>149</v>
      </c>
      <c r="BM483" s="238" t="s">
        <v>888</v>
      </c>
    </row>
    <row r="484" s="14" customFormat="1">
      <c r="A484" s="14"/>
      <c r="B484" s="251"/>
      <c r="C484" s="252"/>
      <c r="D484" s="242" t="s">
        <v>163</v>
      </c>
      <c r="E484" s="253" t="s">
        <v>1</v>
      </c>
      <c r="F484" s="254" t="s">
        <v>889</v>
      </c>
      <c r="G484" s="252"/>
      <c r="H484" s="255">
        <v>1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163</v>
      </c>
      <c r="AU484" s="261" t="s">
        <v>88</v>
      </c>
      <c r="AV484" s="14" t="s">
        <v>88</v>
      </c>
      <c r="AW484" s="14" t="s">
        <v>33</v>
      </c>
      <c r="AX484" s="14" t="s">
        <v>86</v>
      </c>
      <c r="AY484" s="261" t="s">
        <v>150</v>
      </c>
    </row>
    <row r="485" s="2" customFormat="1" ht="16.5" customHeight="1">
      <c r="A485" s="39"/>
      <c r="B485" s="40"/>
      <c r="C485" s="276" t="s">
        <v>890</v>
      </c>
      <c r="D485" s="276" t="s">
        <v>510</v>
      </c>
      <c r="E485" s="277" t="s">
        <v>891</v>
      </c>
      <c r="F485" s="278" t="s">
        <v>892</v>
      </c>
      <c r="G485" s="279" t="s">
        <v>283</v>
      </c>
      <c r="H485" s="280">
        <v>1</v>
      </c>
      <c r="I485" s="281"/>
      <c r="J485" s="282">
        <f>ROUND(I485*H485,2)</f>
        <v>0</v>
      </c>
      <c r="K485" s="278" t="s">
        <v>160</v>
      </c>
      <c r="L485" s="283"/>
      <c r="M485" s="284" t="s">
        <v>1</v>
      </c>
      <c r="N485" s="285" t="s">
        <v>43</v>
      </c>
      <c r="O485" s="92"/>
      <c r="P485" s="236">
        <f>O485*H485</f>
        <v>0</v>
      </c>
      <c r="Q485" s="236">
        <v>0.155</v>
      </c>
      <c r="R485" s="236">
        <f>Q485*H485</f>
        <v>0.155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197</v>
      </c>
      <c r="AT485" s="238" t="s">
        <v>510</v>
      </c>
      <c r="AU485" s="238" t="s">
        <v>88</v>
      </c>
      <c r="AY485" s="18" t="s">
        <v>150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86</v>
      </c>
      <c r="BK485" s="239">
        <f>ROUND(I485*H485,2)</f>
        <v>0</v>
      </c>
      <c r="BL485" s="18" t="s">
        <v>149</v>
      </c>
      <c r="BM485" s="238" t="s">
        <v>893</v>
      </c>
    </row>
    <row r="486" s="14" customFormat="1">
      <c r="A486" s="14"/>
      <c r="B486" s="251"/>
      <c r="C486" s="252"/>
      <c r="D486" s="242" t="s">
        <v>163</v>
      </c>
      <c r="E486" s="253" t="s">
        <v>1</v>
      </c>
      <c r="F486" s="254" t="s">
        <v>680</v>
      </c>
      <c r="G486" s="252"/>
      <c r="H486" s="255">
        <v>1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1" t="s">
        <v>163</v>
      </c>
      <c r="AU486" s="261" t="s">
        <v>88</v>
      </c>
      <c r="AV486" s="14" t="s">
        <v>88</v>
      </c>
      <c r="AW486" s="14" t="s">
        <v>33</v>
      </c>
      <c r="AX486" s="14" t="s">
        <v>86</v>
      </c>
      <c r="AY486" s="261" t="s">
        <v>150</v>
      </c>
    </row>
    <row r="487" s="2" customFormat="1" ht="16.5" customHeight="1">
      <c r="A487" s="39"/>
      <c r="B487" s="40"/>
      <c r="C487" s="227" t="s">
        <v>894</v>
      </c>
      <c r="D487" s="227" t="s">
        <v>156</v>
      </c>
      <c r="E487" s="228" t="s">
        <v>895</v>
      </c>
      <c r="F487" s="229" t="s">
        <v>896</v>
      </c>
      <c r="G487" s="230" t="s">
        <v>283</v>
      </c>
      <c r="H487" s="231">
        <v>1</v>
      </c>
      <c r="I487" s="232"/>
      <c r="J487" s="233">
        <f>ROUND(I487*H487,2)</f>
        <v>0</v>
      </c>
      <c r="K487" s="229" t="s">
        <v>160</v>
      </c>
      <c r="L487" s="45"/>
      <c r="M487" s="234" t="s">
        <v>1</v>
      </c>
      <c r="N487" s="235" t="s">
        <v>43</v>
      </c>
      <c r="O487" s="92"/>
      <c r="P487" s="236">
        <f>O487*H487</f>
        <v>0</v>
      </c>
      <c r="Q487" s="236">
        <v>0.030759999999999999</v>
      </c>
      <c r="R487" s="236">
        <f>Q487*H487</f>
        <v>0.030759999999999999</v>
      </c>
      <c r="S487" s="236">
        <v>0</v>
      </c>
      <c r="T487" s="23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8" t="s">
        <v>149</v>
      </c>
      <c r="AT487" s="238" t="s">
        <v>156</v>
      </c>
      <c r="AU487" s="238" t="s">
        <v>88</v>
      </c>
      <c r="AY487" s="18" t="s">
        <v>150</v>
      </c>
      <c r="BE487" s="239">
        <f>IF(N487="základní",J487,0)</f>
        <v>0</v>
      </c>
      <c r="BF487" s="239">
        <f>IF(N487="snížená",J487,0)</f>
        <v>0</v>
      </c>
      <c r="BG487" s="239">
        <f>IF(N487="zákl. přenesená",J487,0)</f>
        <v>0</v>
      </c>
      <c r="BH487" s="239">
        <f>IF(N487="sníž. přenesená",J487,0)</f>
        <v>0</v>
      </c>
      <c r="BI487" s="239">
        <f>IF(N487="nulová",J487,0)</f>
        <v>0</v>
      </c>
      <c r="BJ487" s="18" t="s">
        <v>86</v>
      </c>
      <c r="BK487" s="239">
        <f>ROUND(I487*H487,2)</f>
        <v>0</v>
      </c>
      <c r="BL487" s="18" t="s">
        <v>149</v>
      </c>
      <c r="BM487" s="238" t="s">
        <v>897</v>
      </c>
    </row>
    <row r="488" s="14" customFormat="1">
      <c r="A488" s="14"/>
      <c r="B488" s="251"/>
      <c r="C488" s="252"/>
      <c r="D488" s="242" t="s">
        <v>163</v>
      </c>
      <c r="E488" s="253" t="s">
        <v>1</v>
      </c>
      <c r="F488" s="254" t="s">
        <v>872</v>
      </c>
      <c r="G488" s="252"/>
      <c r="H488" s="255">
        <v>1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1" t="s">
        <v>163</v>
      </c>
      <c r="AU488" s="261" t="s">
        <v>88</v>
      </c>
      <c r="AV488" s="14" t="s">
        <v>88</v>
      </c>
      <c r="AW488" s="14" t="s">
        <v>33</v>
      </c>
      <c r="AX488" s="14" t="s">
        <v>86</v>
      </c>
      <c r="AY488" s="261" t="s">
        <v>150</v>
      </c>
    </row>
    <row r="489" s="2" customFormat="1" ht="16.5" customHeight="1">
      <c r="A489" s="39"/>
      <c r="B489" s="40"/>
      <c r="C489" s="276" t="s">
        <v>898</v>
      </c>
      <c r="D489" s="276" t="s">
        <v>510</v>
      </c>
      <c r="E489" s="277" t="s">
        <v>899</v>
      </c>
      <c r="F489" s="278" t="s">
        <v>900</v>
      </c>
      <c r="G489" s="279" t="s">
        <v>283</v>
      </c>
      <c r="H489" s="280">
        <v>1</v>
      </c>
      <c r="I489" s="281"/>
      <c r="J489" s="282">
        <f>ROUND(I489*H489,2)</f>
        <v>0</v>
      </c>
      <c r="K489" s="278" t="s">
        <v>160</v>
      </c>
      <c r="L489" s="283"/>
      <c r="M489" s="284" t="s">
        <v>1</v>
      </c>
      <c r="N489" s="285" t="s">
        <v>43</v>
      </c>
      <c r="O489" s="92"/>
      <c r="P489" s="236">
        <f>O489*H489</f>
        <v>0</v>
      </c>
      <c r="Q489" s="236">
        <v>0.17000000000000001</v>
      </c>
      <c r="R489" s="236">
        <f>Q489*H489</f>
        <v>0.17000000000000001</v>
      </c>
      <c r="S489" s="236">
        <v>0</v>
      </c>
      <c r="T489" s="23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197</v>
      </c>
      <c r="AT489" s="238" t="s">
        <v>510</v>
      </c>
      <c r="AU489" s="238" t="s">
        <v>88</v>
      </c>
      <c r="AY489" s="18" t="s">
        <v>150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86</v>
      </c>
      <c r="BK489" s="239">
        <f>ROUND(I489*H489,2)</f>
        <v>0</v>
      </c>
      <c r="BL489" s="18" t="s">
        <v>149</v>
      </c>
      <c r="BM489" s="238" t="s">
        <v>901</v>
      </c>
    </row>
    <row r="490" s="14" customFormat="1">
      <c r="A490" s="14"/>
      <c r="B490" s="251"/>
      <c r="C490" s="252"/>
      <c r="D490" s="242" t="s">
        <v>163</v>
      </c>
      <c r="E490" s="253" t="s">
        <v>1</v>
      </c>
      <c r="F490" s="254" t="s">
        <v>680</v>
      </c>
      <c r="G490" s="252"/>
      <c r="H490" s="255">
        <v>1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163</v>
      </c>
      <c r="AU490" s="261" t="s">
        <v>88</v>
      </c>
      <c r="AV490" s="14" t="s">
        <v>88</v>
      </c>
      <c r="AW490" s="14" t="s">
        <v>33</v>
      </c>
      <c r="AX490" s="14" t="s">
        <v>86</v>
      </c>
      <c r="AY490" s="261" t="s">
        <v>150</v>
      </c>
    </row>
    <row r="491" s="2" customFormat="1" ht="16.5" customHeight="1">
      <c r="A491" s="39"/>
      <c r="B491" s="40"/>
      <c r="C491" s="227" t="s">
        <v>902</v>
      </c>
      <c r="D491" s="227" t="s">
        <v>156</v>
      </c>
      <c r="E491" s="228" t="s">
        <v>903</v>
      </c>
      <c r="F491" s="229" t="s">
        <v>904</v>
      </c>
      <c r="G491" s="230" t="s">
        <v>283</v>
      </c>
      <c r="H491" s="231">
        <v>1</v>
      </c>
      <c r="I491" s="232"/>
      <c r="J491" s="233">
        <f>ROUND(I491*H491,2)</f>
        <v>0</v>
      </c>
      <c r="K491" s="229" t="s">
        <v>160</v>
      </c>
      <c r="L491" s="45"/>
      <c r="M491" s="234" t="s">
        <v>1</v>
      </c>
      <c r="N491" s="235" t="s">
        <v>43</v>
      </c>
      <c r="O491" s="92"/>
      <c r="P491" s="236">
        <f>O491*H491</f>
        <v>0</v>
      </c>
      <c r="Q491" s="236">
        <v>0.21734000000000001</v>
      </c>
      <c r="R491" s="236">
        <f>Q491*H491</f>
        <v>0.21734000000000001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149</v>
      </c>
      <c r="AT491" s="238" t="s">
        <v>156</v>
      </c>
      <c r="AU491" s="238" t="s">
        <v>88</v>
      </c>
      <c r="AY491" s="18" t="s">
        <v>150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86</v>
      </c>
      <c r="BK491" s="239">
        <f>ROUND(I491*H491,2)</f>
        <v>0</v>
      </c>
      <c r="BL491" s="18" t="s">
        <v>149</v>
      </c>
      <c r="BM491" s="238" t="s">
        <v>905</v>
      </c>
    </row>
    <row r="492" s="14" customFormat="1">
      <c r="A492" s="14"/>
      <c r="B492" s="251"/>
      <c r="C492" s="252"/>
      <c r="D492" s="242" t="s">
        <v>163</v>
      </c>
      <c r="E492" s="253" t="s">
        <v>1</v>
      </c>
      <c r="F492" s="254" t="s">
        <v>872</v>
      </c>
      <c r="G492" s="252"/>
      <c r="H492" s="255">
        <v>1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163</v>
      </c>
      <c r="AU492" s="261" t="s">
        <v>88</v>
      </c>
      <c r="AV492" s="14" t="s">
        <v>88</v>
      </c>
      <c r="AW492" s="14" t="s">
        <v>33</v>
      </c>
      <c r="AX492" s="14" t="s">
        <v>86</v>
      </c>
      <c r="AY492" s="261" t="s">
        <v>150</v>
      </c>
    </row>
    <row r="493" s="2" customFormat="1" ht="16.5" customHeight="1">
      <c r="A493" s="39"/>
      <c r="B493" s="40"/>
      <c r="C493" s="276" t="s">
        <v>906</v>
      </c>
      <c r="D493" s="276" t="s">
        <v>510</v>
      </c>
      <c r="E493" s="277" t="s">
        <v>907</v>
      </c>
      <c r="F493" s="278" t="s">
        <v>908</v>
      </c>
      <c r="G493" s="279" t="s">
        <v>283</v>
      </c>
      <c r="H493" s="280">
        <v>1</v>
      </c>
      <c r="I493" s="281"/>
      <c r="J493" s="282">
        <f>ROUND(I493*H493,2)</f>
        <v>0</v>
      </c>
      <c r="K493" s="278" t="s">
        <v>160</v>
      </c>
      <c r="L493" s="283"/>
      <c r="M493" s="284" t="s">
        <v>1</v>
      </c>
      <c r="N493" s="285" t="s">
        <v>43</v>
      </c>
      <c r="O493" s="92"/>
      <c r="P493" s="236">
        <f>O493*H493</f>
        <v>0</v>
      </c>
      <c r="Q493" s="236">
        <v>0.0085000000000000006</v>
      </c>
      <c r="R493" s="236">
        <f>Q493*H493</f>
        <v>0.0085000000000000006</v>
      </c>
      <c r="S493" s="236">
        <v>0</v>
      </c>
      <c r="T493" s="23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197</v>
      </c>
      <c r="AT493" s="238" t="s">
        <v>510</v>
      </c>
      <c r="AU493" s="238" t="s">
        <v>88</v>
      </c>
      <c r="AY493" s="18" t="s">
        <v>150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86</v>
      </c>
      <c r="BK493" s="239">
        <f>ROUND(I493*H493,2)</f>
        <v>0</v>
      </c>
      <c r="BL493" s="18" t="s">
        <v>149</v>
      </c>
      <c r="BM493" s="238" t="s">
        <v>909</v>
      </c>
    </row>
    <row r="494" s="14" customFormat="1">
      <c r="A494" s="14"/>
      <c r="B494" s="251"/>
      <c r="C494" s="252"/>
      <c r="D494" s="242" t="s">
        <v>163</v>
      </c>
      <c r="E494" s="253" t="s">
        <v>1</v>
      </c>
      <c r="F494" s="254" t="s">
        <v>680</v>
      </c>
      <c r="G494" s="252"/>
      <c r="H494" s="255">
        <v>1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163</v>
      </c>
      <c r="AU494" s="261" t="s">
        <v>88</v>
      </c>
      <c r="AV494" s="14" t="s">
        <v>88</v>
      </c>
      <c r="AW494" s="14" t="s">
        <v>33</v>
      </c>
      <c r="AX494" s="14" t="s">
        <v>86</v>
      </c>
      <c r="AY494" s="261" t="s">
        <v>150</v>
      </c>
    </row>
    <row r="495" s="2" customFormat="1" ht="16.5" customHeight="1">
      <c r="A495" s="39"/>
      <c r="B495" s="40"/>
      <c r="C495" s="276" t="s">
        <v>910</v>
      </c>
      <c r="D495" s="276" t="s">
        <v>510</v>
      </c>
      <c r="E495" s="277" t="s">
        <v>911</v>
      </c>
      <c r="F495" s="278" t="s">
        <v>912</v>
      </c>
      <c r="G495" s="279" t="s">
        <v>283</v>
      </c>
      <c r="H495" s="280">
        <v>1</v>
      </c>
      <c r="I495" s="281"/>
      <c r="J495" s="282">
        <f>ROUND(I495*H495,2)</f>
        <v>0</v>
      </c>
      <c r="K495" s="278" t="s">
        <v>160</v>
      </c>
      <c r="L495" s="283"/>
      <c r="M495" s="284" t="s">
        <v>1</v>
      </c>
      <c r="N495" s="285" t="s">
        <v>43</v>
      </c>
      <c r="O495" s="92"/>
      <c r="P495" s="236">
        <f>O495*H495</f>
        <v>0</v>
      </c>
      <c r="Q495" s="236">
        <v>0.108</v>
      </c>
      <c r="R495" s="236">
        <f>Q495*H495</f>
        <v>0.108</v>
      </c>
      <c r="S495" s="236">
        <v>0</v>
      </c>
      <c r="T495" s="23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8" t="s">
        <v>197</v>
      </c>
      <c r="AT495" s="238" t="s">
        <v>510</v>
      </c>
      <c r="AU495" s="238" t="s">
        <v>88</v>
      </c>
      <c r="AY495" s="18" t="s">
        <v>150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8" t="s">
        <v>86</v>
      </c>
      <c r="BK495" s="239">
        <f>ROUND(I495*H495,2)</f>
        <v>0</v>
      </c>
      <c r="BL495" s="18" t="s">
        <v>149</v>
      </c>
      <c r="BM495" s="238" t="s">
        <v>913</v>
      </c>
    </row>
    <row r="496" s="14" customFormat="1">
      <c r="A496" s="14"/>
      <c r="B496" s="251"/>
      <c r="C496" s="252"/>
      <c r="D496" s="242" t="s">
        <v>163</v>
      </c>
      <c r="E496" s="253" t="s">
        <v>1</v>
      </c>
      <c r="F496" s="254" t="s">
        <v>914</v>
      </c>
      <c r="G496" s="252"/>
      <c r="H496" s="255">
        <v>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163</v>
      </c>
      <c r="AU496" s="261" t="s">
        <v>88</v>
      </c>
      <c r="AV496" s="14" t="s">
        <v>88</v>
      </c>
      <c r="AW496" s="14" t="s">
        <v>33</v>
      </c>
      <c r="AX496" s="14" t="s">
        <v>86</v>
      </c>
      <c r="AY496" s="261" t="s">
        <v>150</v>
      </c>
    </row>
    <row r="497" s="12" customFormat="1" ht="22.8" customHeight="1">
      <c r="A497" s="12"/>
      <c r="B497" s="211"/>
      <c r="C497" s="212"/>
      <c r="D497" s="213" t="s">
        <v>77</v>
      </c>
      <c r="E497" s="225" t="s">
        <v>203</v>
      </c>
      <c r="F497" s="225" t="s">
        <v>915</v>
      </c>
      <c r="G497" s="212"/>
      <c r="H497" s="212"/>
      <c r="I497" s="215"/>
      <c r="J497" s="226">
        <f>BK497</f>
        <v>0</v>
      </c>
      <c r="K497" s="212"/>
      <c r="L497" s="217"/>
      <c r="M497" s="218"/>
      <c r="N497" s="219"/>
      <c r="O497" s="219"/>
      <c r="P497" s="220">
        <f>SUM(P498:P556)</f>
        <v>0</v>
      </c>
      <c r="Q497" s="219"/>
      <c r="R497" s="220">
        <f>SUM(R498:R556)</f>
        <v>187.36643718000002</v>
      </c>
      <c r="S497" s="219"/>
      <c r="T497" s="221">
        <f>SUM(T498:T556)</f>
        <v>0.42600000000000005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86</v>
      </c>
      <c r="AT497" s="223" t="s">
        <v>77</v>
      </c>
      <c r="AU497" s="223" t="s">
        <v>86</v>
      </c>
      <c r="AY497" s="222" t="s">
        <v>150</v>
      </c>
      <c r="BK497" s="224">
        <f>SUM(BK498:BK556)</f>
        <v>0</v>
      </c>
    </row>
    <row r="498" s="2" customFormat="1" ht="21.75" customHeight="1">
      <c r="A498" s="39"/>
      <c r="B498" s="40"/>
      <c r="C498" s="227" t="s">
        <v>916</v>
      </c>
      <c r="D498" s="227" t="s">
        <v>156</v>
      </c>
      <c r="E498" s="228" t="s">
        <v>917</v>
      </c>
      <c r="F498" s="229" t="s">
        <v>918</v>
      </c>
      <c r="G498" s="230" t="s">
        <v>389</v>
      </c>
      <c r="H498" s="231">
        <v>20</v>
      </c>
      <c r="I498" s="232"/>
      <c r="J498" s="233">
        <f>ROUND(I498*H498,2)</f>
        <v>0</v>
      </c>
      <c r="K498" s="229" t="s">
        <v>160</v>
      </c>
      <c r="L498" s="45"/>
      <c r="M498" s="234" t="s">
        <v>1</v>
      </c>
      <c r="N498" s="235" t="s">
        <v>43</v>
      </c>
      <c r="O498" s="92"/>
      <c r="P498" s="236">
        <f>O498*H498</f>
        <v>0</v>
      </c>
      <c r="Q498" s="236">
        <v>0.00016000000000000001</v>
      </c>
      <c r="R498" s="236">
        <f>Q498*H498</f>
        <v>0.0032000000000000002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149</v>
      </c>
      <c r="AT498" s="238" t="s">
        <v>156</v>
      </c>
      <c r="AU498" s="238" t="s">
        <v>88</v>
      </c>
      <c r="AY498" s="18" t="s">
        <v>150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86</v>
      </c>
      <c r="BK498" s="239">
        <f>ROUND(I498*H498,2)</f>
        <v>0</v>
      </c>
      <c r="BL498" s="18" t="s">
        <v>149</v>
      </c>
      <c r="BM498" s="238" t="s">
        <v>919</v>
      </c>
    </row>
    <row r="499" s="14" customFormat="1">
      <c r="A499" s="14"/>
      <c r="B499" s="251"/>
      <c r="C499" s="252"/>
      <c r="D499" s="242" t="s">
        <v>163</v>
      </c>
      <c r="E499" s="253" t="s">
        <v>1</v>
      </c>
      <c r="F499" s="254" t="s">
        <v>920</v>
      </c>
      <c r="G499" s="252"/>
      <c r="H499" s="255">
        <v>20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163</v>
      </c>
      <c r="AU499" s="261" t="s">
        <v>88</v>
      </c>
      <c r="AV499" s="14" t="s">
        <v>88</v>
      </c>
      <c r="AW499" s="14" t="s">
        <v>33</v>
      </c>
      <c r="AX499" s="14" t="s">
        <v>86</v>
      </c>
      <c r="AY499" s="261" t="s">
        <v>150</v>
      </c>
    </row>
    <row r="500" s="2" customFormat="1" ht="16.5" customHeight="1">
      <c r="A500" s="39"/>
      <c r="B500" s="40"/>
      <c r="C500" s="227" t="s">
        <v>921</v>
      </c>
      <c r="D500" s="227" t="s">
        <v>156</v>
      </c>
      <c r="E500" s="228" t="s">
        <v>922</v>
      </c>
      <c r="F500" s="229" t="s">
        <v>923</v>
      </c>
      <c r="G500" s="230" t="s">
        <v>278</v>
      </c>
      <c r="H500" s="231">
        <v>12.69</v>
      </c>
      <c r="I500" s="232"/>
      <c r="J500" s="233">
        <f>ROUND(I500*H500,2)</f>
        <v>0</v>
      </c>
      <c r="K500" s="229" t="s">
        <v>160</v>
      </c>
      <c r="L500" s="45"/>
      <c r="M500" s="234" t="s">
        <v>1</v>
      </c>
      <c r="N500" s="235" t="s">
        <v>43</v>
      </c>
      <c r="O500" s="92"/>
      <c r="P500" s="236">
        <f>O500*H500</f>
        <v>0</v>
      </c>
      <c r="Q500" s="236">
        <v>0.0011999999999999999</v>
      </c>
      <c r="R500" s="236">
        <f>Q500*H500</f>
        <v>0.015227999999999999</v>
      </c>
      <c r="S500" s="236">
        <v>0</v>
      </c>
      <c r="T500" s="237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8" t="s">
        <v>149</v>
      </c>
      <c r="AT500" s="238" t="s">
        <v>156</v>
      </c>
      <c r="AU500" s="238" t="s">
        <v>88</v>
      </c>
      <c r="AY500" s="18" t="s">
        <v>150</v>
      </c>
      <c r="BE500" s="239">
        <f>IF(N500="základní",J500,0)</f>
        <v>0</v>
      </c>
      <c r="BF500" s="239">
        <f>IF(N500="snížená",J500,0)</f>
        <v>0</v>
      </c>
      <c r="BG500" s="239">
        <f>IF(N500="zákl. přenesená",J500,0)</f>
        <v>0</v>
      </c>
      <c r="BH500" s="239">
        <f>IF(N500="sníž. přenesená",J500,0)</f>
        <v>0</v>
      </c>
      <c r="BI500" s="239">
        <f>IF(N500="nulová",J500,0)</f>
        <v>0</v>
      </c>
      <c r="BJ500" s="18" t="s">
        <v>86</v>
      </c>
      <c r="BK500" s="239">
        <f>ROUND(I500*H500,2)</f>
        <v>0</v>
      </c>
      <c r="BL500" s="18" t="s">
        <v>149</v>
      </c>
      <c r="BM500" s="238" t="s">
        <v>924</v>
      </c>
    </row>
    <row r="501" s="14" customFormat="1">
      <c r="A501" s="14"/>
      <c r="B501" s="251"/>
      <c r="C501" s="252"/>
      <c r="D501" s="242" t="s">
        <v>163</v>
      </c>
      <c r="E501" s="253" t="s">
        <v>1</v>
      </c>
      <c r="F501" s="254" t="s">
        <v>925</v>
      </c>
      <c r="G501" s="252"/>
      <c r="H501" s="255">
        <v>12.69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1" t="s">
        <v>163</v>
      </c>
      <c r="AU501" s="261" t="s">
        <v>88</v>
      </c>
      <c r="AV501" s="14" t="s">
        <v>88</v>
      </c>
      <c r="AW501" s="14" t="s">
        <v>33</v>
      </c>
      <c r="AX501" s="14" t="s">
        <v>86</v>
      </c>
      <c r="AY501" s="261" t="s">
        <v>150</v>
      </c>
    </row>
    <row r="502" s="2" customFormat="1" ht="16.5" customHeight="1">
      <c r="A502" s="39"/>
      <c r="B502" s="40"/>
      <c r="C502" s="227" t="s">
        <v>926</v>
      </c>
      <c r="D502" s="227" t="s">
        <v>156</v>
      </c>
      <c r="E502" s="228" t="s">
        <v>927</v>
      </c>
      <c r="F502" s="229" t="s">
        <v>928</v>
      </c>
      <c r="G502" s="230" t="s">
        <v>389</v>
      </c>
      <c r="H502" s="231">
        <v>7.5</v>
      </c>
      <c r="I502" s="232"/>
      <c r="J502" s="233">
        <f>ROUND(I502*H502,2)</f>
        <v>0</v>
      </c>
      <c r="K502" s="229" t="s">
        <v>160</v>
      </c>
      <c r="L502" s="45"/>
      <c r="M502" s="234" t="s">
        <v>1</v>
      </c>
      <c r="N502" s="235" t="s">
        <v>43</v>
      </c>
      <c r="O502" s="92"/>
      <c r="P502" s="236">
        <f>O502*H502</f>
        <v>0</v>
      </c>
      <c r="Q502" s="236">
        <v>0.00013999999999999999</v>
      </c>
      <c r="R502" s="236">
        <f>Q502*H502</f>
        <v>0.0010499999999999999</v>
      </c>
      <c r="S502" s="236">
        <v>0</v>
      </c>
      <c r="T502" s="23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149</v>
      </c>
      <c r="AT502" s="238" t="s">
        <v>156</v>
      </c>
      <c r="AU502" s="238" t="s">
        <v>88</v>
      </c>
      <c r="AY502" s="18" t="s">
        <v>150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86</v>
      </c>
      <c r="BK502" s="239">
        <f>ROUND(I502*H502,2)</f>
        <v>0</v>
      </c>
      <c r="BL502" s="18" t="s">
        <v>149</v>
      </c>
      <c r="BM502" s="238" t="s">
        <v>929</v>
      </c>
    </row>
    <row r="503" s="14" customFormat="1">
      <c r="A503" s="14"/>
      <c r="B503" s="251"/>
      <c r="C503" s="252"/>
      <c r="D503" s="242" t="s">
        <v>163</v>
      </c>
      <c r="E503" s="253" t="s">
        <v>1</v>
      </c>
      <c r="F503" s="254" t="s">
        <v>930</v>
      </c>
      <c r="G503" s="252"/>
      <c r="H503" s="255">
        <v>7.5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1" t="s">
        <v>163</v>
      </c>
      <c r="AU503" s="261" t="s">
        <v>88</v>
      </c>
      <c r="AV503" s="14" t="s">
        <v>88</v>
      </c>
      <c r="AW503" s="14" t="s">
        <v>33</v>
      </c>
      <c r="AX503" s="14" t="s">
        <v>86</v>
      </c>
      <c r="AY503" s="261" t="s">
        <v>150</v>
      </c>
    </row>
    <row r="504" s="2" customFormat="1" ht="24.15" customHeight="1">
      <c r="A504" s="39"/>
      <c r="B504" s="40"/>
      <c r="C504" s="227" t="s">
        <v>931</v>
      </c>
      <c r="D504" s="227" t="s">
        <v>156</v>
      </c>
      <c r="E504" s="228" t="s">
        <v>932</v>
      </c>
      <c r="F504" s="229" t="s">
        <v>933</v>
      </c>
      <c r="G504" s="230" t="s">
        <v>389</v>
      </c>
      <c r="H504" s="231">
        <v>27.5</v>
      </c>
      <c r="I504" s="232"/>
      <c r="J504" s="233">
        <f>ROUND(I504*H504,2)</f>
        <v>0</v>
      </c>
      <c r="K504" s="229" t="s">
        <v>160</v>
      </c>
      <c r="L504" s="45"/>
      <c r="M504" s="234" t="s">
        <v>1</v>
      </c>
      <c r="N504" s="235" t="s">
        <v>43</v>
      </c>
      <c r="O504" s="92"/>
      <c r="P504" s="236">
        <f>O504*H504</f>
        <v>0</v>
      </c>
      <c r="Q504" s="236">
        <v>0</v>
      </c>
      <c r="R504" s="236">
        <f>Q504*H504</f>
        <v>0</v>
      </c>
      <c r="S504" s="236">
        <v>0</v>
      </c>
      <c r="T504" s="237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8" t="s">
        <v>149</v>
      </c>
      <c r="AT504" s="238" t="s">
        <v>156</v>
      </c>
      <c r="AU504" s="238" t="s">
        <v>88</v>
      </c>
      <c r="AY504" s="18" t="s">
        <v>150</v>
      </c>
      <c r="BE504" s="239">
        <f>IF(N504="základní",J504,0)</f>
        <v>0</v>
      </c>
      <c r="BF504" s="239">
        <f>IF(N504="snížená",J504,0)</f>
        <v>0</v>
      </c>
      <c r="BG504" s="239">
        <f>IF(N504="zákl. přenesená",J504,0)</f>
        <v>0</v>
      </c>
      <c r="BH504" s="239">
        <f>IF(N504="sníž. přenesená",J504,0)</f>
        <v>0</v>
      </c>
      <c r="BI504" s="239">
        <f>IF(N504="nulová",J504,0)</f>
        <v>0</v>
      </c>
      <c r="BJ504" s="18" t="s">
        <v>86</v>
      </c>
      <c r="BK504" s="239">
        <f>ROUND(I504*H504,2)</f>
        <v>0</v>
      </c>
      <c r="BL504" s="18" t="s">
        <v>149</v>
      </c>
      <c r="BM504" s="238" t="s">
        <v>934</v>
      </c>
    </row>
    <row r="505" s="14" customFormat="1">
      <c r="A505" s="14"/>
      <c r="B505" s="251"/>
      <c r="C505" s="252"/>
      <c r="D505" s="242" t="s">
        <v>163</v>
      </c>
      <c r="E505" s="253" t="s">
        <v>1</v>
      </c>
      <c r="F505" s="254" t="s">
        <v>935</v>
      </c>
      <c r="G505" s="252"/>
      <c r="H505" s="255">
        <v>27.5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163</v>
      </c>
      <c r="AU505" s="261" t="s">
        <v>88</v>
      </c>
      <c r="AV505" s="14" t="s">
        <v>88</v>
      </c>
      <c r="AW505" s="14" t="s">
        <v>33</v>
      </c>
      <c r="AX505" s="14" t="s">
        <v>86</v>
      </c>
      <c r="AY505" s="261" t="s">
        <v>150</v>
      </c>
    </row>
    <row r="506" s="2" customFormat="1" ht="24.15" customHeight="1">
      <c r="A506" s="39"/>
      <c r="B506" s="40"/>
      <c r="C506" s="227" t="s">
        <v>936</v>
      </c>
      <c r="D506" s="227" t="s">
        <v>156</v>
      </c>
      <c r="E506" s="228" t="s">
        <v>937</v>
      </c>
      <c r="F506" s="229" t="s">
        <v>938</v>
      </c>
      <c r="G506" s="230" t="s">
        <v>278</v>
      </c>
      <c r="H506" s="231">
        <v>12.69</v>
      </c>
      <c r="I506" s="232"/>
      <c r="J506" s="233">
        <f>ROUND(I506*H506,2)</f>
        <v>0</v>
      </c>
      <c r="K506" s="229" t="s">
        <v>160</v>
      </c>
      <c r="L506" s="45"/>
      <c r="M506" s="234" t="s">
        <v>1</v>
      </c>
      <c r="N506" s="235" t="s">
        <v>43</v>
      </c>
      <c r="O506" s="92"/>
      <c r="P506" s="236">
        <f>O506*H506</f>
        <v>0</v>
      </c>
      <c r="Q506" s="236">
        <v>1.0000000000000001E-05</v>
      </c>
      <c r="R506" s="236">
        <f>Q506*H506</f>
        <v>0.0001269</v>
      </c>
      <c r="S506" s="236">
        <v>0</v>
      </c>
      <c r="T506" s="23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8" t="s">
        <v>149</v>
      </c>
      <c r="AT506" s="238" t="s">
        <v>156</v>
      </c>
      <c r="AU506" s="238" t="s">
        <v>88</v>
      </c>
      <c r="AY506" s="18" t="s">
        <v>150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8" t="s">
        <v>86</v>
      </c>
      <c r="BK506" s="239">
        <f>ROUND(I506*H506,2)</f>
        <v>0</v>
      </c>
      <c r="BL506" s="18" t="s">
        <v>149</v>
      </c>
      <c r="BM506" s="238" t="s">
        <v>939</v>
      </c>
    </row>
    <row r="507" s="14" customFormat="1">
      <c r="A507" s="14"/>
      <c r="B507" s="251"/>
      <c r="C507" s="252"/>
      <c r="D507" s="242" t="s">
        <v>163</v>
      </c>
      <c r="E507" s="253" t="s">
        <v>1</v>
      </c>
      <c r="F507" s="254" t="s">
        <v>940</v>
      </c>
      <c r="G507" s="252"/>
      <c r="H507" s="255">
        <v>12.69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1" t="s">
        <v>163</v>
      </c>
      <c r="AU507" s="261" t="s">
        <v>88</v>
      </c>
      <c r="AV507" s="14" t="s">
        <v>88</v>
      </c>
      <c r="AW507" s="14" t="s">
        <v>33</v>
      </c>
      <c r="AX507" s="14" t="s">
        <v>86</v>
      </c>
      <c r="AY507" s="261" t="s">
        <v>150</v>
      </c>
    </row>
    <row r="508" s="2" customFormat="1" ht="33" customHeight="1">
      <c r="A508" s="39"/>
      <c r="B508" s="40"/>
      <c r="C508" s="227" t="s">
        <v>941</v>
      </c>
      <c r="D508" s="227" t="s">
        <v>156</v>
      </c>
      <c r="E508" s="228" t="s">
        <v>942</v>
      </c>
      <c r="F508" s="229" t="s">
        <v>943</v>
      </c>
      <c r="G508" s="230" t="s">
        <v>389</v>
      </c>
      <c r="H508" s="231">
        <v>5.7000000000000002</v>
      </c>
      <c r="I508" s="232"/>
      <c r="J508" s="233">
        <f>ROUND(I508*H508,2)</f>
        <v>0</v>
      </c>
      <c r="K508" s="229" t="s">
        <v>160</v>
      </c>
      <c r="L508" s="45"/>
      <c r="M508" s="234" t="s">
        <v>1</v>
      </c>
      <c r="N508" s="235" t="s">
        <v>43</v>
      </c>
      <c r="O508" s="92"/>
      <c r="P508" s="236">
        <f>O508*H508</f>
        <v>0</v>
      </c>
      <c r="Q508" s="236">
        <v>0.071900000000000006</v>
      </c>
      <c r="R508" s="236">
        <f>Q508*H508</f>
        <v>0.40983000000000003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149</v>
      </c>
      <c r="AT508" s="238" t="s">
        <v>156</v>
      </c>
      <c r="AU508" s="238" t="s">
        <v>88</v>
      </c>
      <c r="AY508" s="18" t="s">
        <v>150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86</v>
      </c>
      <c r="BK508" s="239">
        <f>ROUND(I508*H508,2)</f>
        <v>0</v>
      </c>
      <c r="BL508" s="18" t="s">
        <v>149</v>
      </c>
      <c r="BM508" s="238" t="s">
        <v>944</v>
      </c>
    </row>
    <row r="509" s="14" customFormat="1">
      <c r="A509" s="14"/>
      <c r="B509" s="251"/>
      <c r="C509" s="252"/>
      <c r="D509" s="242" t="s">
        <v>163</v>
      </c>
      <c r="E509" s="253" t="s">
        <v>1</v>
      </c>
      <c r="F509" s="254" t="s">
        <v>945</v>
      </c>
      <c r="G509" s="252"/>
      <c r="H509" s="255">
        <v>5.7000000000000002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163</v>
      </c>
      <c r="AU509" s="261" t="s">
        <v>88</v>
      </c>
      <c r="AV509" s="14" t="s">
        <v>88</v>
      </c>
      <c r="AW509" s="14" t="s">
        <v>33</v>
      </c>
      <c r="AX509" s="14" t="s">
        <v>86</v>
      </c>
      <c r="AY509" s="261" t="s">
        <v>150</v>
      </c>
    </row>
    <row r="510" s="13" customFormat="1">
      <c r="A510" s="13"/>
      <c r="B510" s="240"/>
      <c r="C510" s="241"/>
      <c r="D510" s="242" t="s">
        <v>163</v>
      </c>
      <c r="E510" s="243" t="s">
        <v>1</v>
      </c>
      <c r="F510" s="244" t="s">
        <v>946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163</v>
      </c>
      <c r="AU510" s="250" t="s">
        <v>88</v>
      </c>
      <c r="AV510" s="13" t="s">
        <v>86</v>
      </c>
      <c r="AW510" s="13" t="s">
        <v>33</v>
      </c>
      <c r="AX510" s="13" t="s">
        <v>78</v>
      </c>
      <c r="AY510" s="250" t="s">
        <v>150</v>
      </c>
    </row>
    <row r="511" s="2" customFormat="1" ht="24.15" customHeight="1">
      <c r="A511" s="39"/>
      <c r="B511" s="40"/>
      <c r="C511" s="227" t="s">
        <v>947</v>
      </c>
      <c r="D511" s="227" t="s">
        <v>156</v>
      </c>
      <c r="E511" s="228" t="s">
        <v>948</v>
      </c>
      <c r="F511" s="229" t="s">
        <v>949</v>
      </c>
      <c r="G511" s="230" t="s">
        <v>389</v>
      </c>
      <c r="H511" s="231">
        <v>446.30000000000001</v>
      </c>
      <c r="I511" s="232"/>
      <c r="J511" s="233">
        <f>ROUND(I511*H511,2)</f>
        <v>0</v>
      </c>
      <c r="K511" s="229" t="s">
        <v>160</v>
      </c>
      <c r="L511" s="45"/>
      <c r="M511" s="234" t="s">
        <v>1</v>
      </c>
      <c r="N511" s="235" t="s">
        <v>43</v>
      </c>
      <c r="O511" s="92"/>
      <c r="P511" s="236">
        <f>O511*H511</f>
        <v>0</v>
      </c>
      <c r="Q511" s="236">
        <v>0.16850000000000001</v>
      </c>
      <c r="R511" s="236">
        <f>Q511*H511</f>
        <v>75.201550000000012</v>
      </c>
      <c r="S511" s="236">
        <v>0</v>
      </c>
      <c r="T511" s="23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8" t="s">
        <v>149</v>
      </c>
      <c r="AT511" s="238" t="s">
        <v>156</v>
      </c>
      <c r="AU511" s="238" t="s">
        <v>88</v>
      </c>
      <c r="AY511" s="18" t="s">
        <v>150</v>
      </c>
      <c r="BE511" s="239">
        <f>IF(N511="základní",J511,0)</f>
        <v>0</v>
      </c>
      <c r="BF511" s="239">
        <f>IF(N511="snížená",J511,0)</f>
        <v>0</v>
      </c>
      <c r="BG511" s="239">
        <f>IF(N511="zákl. přenesená",J511,0)</f>
        <v>0</v>
      </c>
      <c r="BH511" s="239">
        <f>IF(N511="sníž. přenesená",J511,0)</f>
        <v>0</v>
      </c>
      <c r="BI511" s="239">
        <f>IF(N511="nulová",J511,0)</f>
        <v>0</v>
      </c>
      <c r="BJ511" s="18" t="s">
        <v>86</v>
      </c>
      <c r="BK511" s="239">
        <f>ROUND(I511*H511,2)</f>
        <v>0</v>
      </c>
      <c r="BL511" s="18" t="s">
        <v>149</v>
      </c>
      <c r="BM511" s="238" t="s">
        <v>950</v>
      </c>
    </row>
    <row r="512" s="14" customFormat="1">
      <c r="A512" s="14"/>
      <c r="B512" s="251"/>
      <c r="C512" s="252"/>
      <c r="D512" s="242" t="s">
        <v>163</v>
      </c>
      <c r="E512" s="253" t="s">
        <v>1</v>
      </c>
      <c r="F512" s="254" t="s">
        <v>951</v>
      </c>
      <c r="G512" s="252"/>
      <c r="H512" s="255">
        <v>446.30000000000001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1" t="s">
        <v>163</v>
      </c>
      <c r="AU512" s="261" t="s">
        <v>88</v>
      </c>
      <c r="AV512" s="14" t="s">
        <v>88</v>
      </c>
      <c r="AW512" s="14" t="s">
        <v>33</v>
      </c>
      <c r="AX512" s="14" t="s">
        <v>86</v>
      </c>
      <c r="AY512" s="261" t="s">
        <v>150</v>
      </c>
    </row>
    <row r="513" s="2" customFormat="1" ht="16.5" customHeight="1">
      <c r="A513" s="39"/>
      <c r="B513" s="40"/>
      <c r="C513" s="276" t="s">
        <v>952</v>
      </c>
      <c r="D513" s="276" t="s">
        <v>510</v>
      </c>
      <c r="E513" s="277" t="s">
        <v>953</v>
      </c>
      <c r="F513" s="278" t="s">
        <v>954</v>
      </c>
      <c r="G513" s="279" t="s">
        <v>389</v>
      </c>
      <c r="H513" s="280">
        <v>326.69999999999999</v>
      </c>
      <c r="I513" s="281"/>
      <c r="J513" s="282">
        <f>ROUND(I513*H513,2)</f>
        <v>0</v>
      </c>
      <c r="K513" s="278" t="s">
        <v>160</v>
      </c>
      <c r="L513" s="283"/>
      <c r="M513" s="284" t="s">
        <v>1</v>
      </c>
      <c r="N513" s="285" t="s">
        <v>43</v>
      </c>
      <c r="O513" s="92"/>
      <c r="P513" s="236">
        <f>O513*H513</f>
        <v>0</v>
      </c>
      <c r="Q513" s="236">
        <v>0.080000000000000002</v>
      </c>
      <c r="R513" s="236">
        <f>Q513*H513</f>
        <v>26.135999999999999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197</v>
      </c>
      <c r="AT513" s="238" t="s">
        <v>510</v>
      </c>
      <c r="AU513" s="238" t="s">
        <v>88</v>
      </c>
      <c r="AY513" s="18" t="s">
        <v>150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86</v>
      </c>
      <c r="BK513" s="239">
        <f>ROUND(I513*H513,2)</f>
        <v>0</v>
      </c>
      <c r="BL513" s="18" t="s">
        <v>149</v>
      </c>
      <c r="BM513" s="238" t="s">
        <v>955</v>
      </c>
    </row>
    <row r="514" s="14" customFormat="1">
      <c r="A514" s="14"/>
      <c r="B514" s="251"/>
      <c r="C514" s="252"/>
      <c r="D514" s="242" t="s">
        <v>163</v>
      </c>
      <c r="E514" s="253" t="s">
        <v>1</v>
      </c>
      <c r="F514" s="254" t="s">
        <v>956</v>
      </c>
      <c r="G514" s="252"/>
      <c r="H514" s="255">
        <v>446.30000000000001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1" t="s">
        <v>163</v>
      </c>
      <c r="AU514" s="261" t="s">
        <v>88</v>
      </c>
      <c r="AV514" s="14" t="s">
        <v>88</v>
      </c>
      <c r="AW514" s="14" t="s">
        <v>33</v>
      </c>
      <c r="AX514" s="14" t="s">
        <v>78</v>
      </c>
      <c r="AY514" s="261" t="s">
        <v>150</v>
      </c>
    </row>
    <row r="515" s="14" customFormat="1">
      <c r="A515" s="14"/>
      <c r="B515" s="251"/>
      <c r="C515" s="252"/>
      <c r="D515" s="242" t="s">
        <v>163</v>
      </c>
      <c r="E515" s="253" t="s">
        <v>1</v>
      </c>
      <c r="F515" s="254" t="s">
        <v>957</v>
      </c>
      <c r="G515" s="252"/>
      <c r="H515" s="255">
        <v>-100.59999999999999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163</v>
      </c>
      <c r="AU515" s="261" t="s">
        <v>88</v>
      </c>
      <c r="AV515" s="14" t="s">
        <v>88</v>
      </c>
      <c r="AW515" s="14" t="s">
        <v>33</v>
      </c>
      <c r="AX515" s="14" t="s">
        <v>78</v>
      </c>
      <c r="AY515" s="261" t="s">
        <v>150</v>
      </c>
    </row>
    <row r="516" s="14" customFormat="1">
      <c r="A516" s="14"/>
      <c r="B516" s="251"/>
      <c r="C516" s="252"/>
      <c r="D516" s="242" t="s">
        <v>163</v>
      </c>
      <c r="E516" s="253" t="s">
        <v>1</v>
      </c>
      <c r="F516" s="254" t="s">
        <v>958</v>
      </c>
      <c r="G516" s="252"/>
      <c r="H516" s="255">
        <v>-19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1" t="s">
        <v>163</v>
      </c>
      <c r="AU516" s="261" t="s">
        <v>88</v>
      </c>
      <c r="AV516" s="14" t="s">
        <v>88</v>
      </c>
      <c r="AW516" s="14" t="s">
        <v>33</v>
      </c>
      <c r="AX516" s="14" t="s">
        <v>78</v>
      </c>
      <c r="AY516" s="261" t="s">
        <v>150</v>
      </c>
    </row>
    <row r="517" s="15" customFormat="1">
      <c r="A517" s="15"/>
      <c r="B517" s="265"/>
      <c r="C517" s="266"/>
      <c r="D517" s="242" t="s">
        <v>163</v>
      </c>
      <c r="E517" s="267" t="s">
        <v>1</v>
      </c>
      <c r="F517" s="268" t="s">
        <v>311</v>
      </c>
      <c r="G517" s="266"/>
      <c r="H517" s="269">
        <v>326.69999999999999</v>
      </c>
      <c r="I517" s="270"/>
      <c r="J517" s="266"/>
      <c r="K517" s="266"/>
      <c r="L517" s="271"/>
      <c r="M517" s="272"/>
      <c r="N517" s="273"/>
      <c r="O517" s="273"/>
      <c r="P517" s="273"/>
      <c r="Q517" s="273"/>
      <c r="R517" s="273"/>
      <c r="S517" s="273"/>
      <c r="T517" s="274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5" t="s">
        <v>163</v>
      </c>
      <c r="AU517" s="275" t="s">
        <v>88</v>
      </c>
      <c r="AV517" s="15" t="s">
        <v>149</v>
      </c>
      <c r="AW517" s="15" t="s">
        <v>33</v>
      </c>
      <c r="AX517" s="15" t="s">
        <v>86</v>
      </c>
      <c r="AY517" s="275" t="s">
        <v>150</v>
      </c>
    </row>
    <row r="518" s="2" customFormat="1" ht="16.5" customHeight="1">
      <c r="A518" s="39"/>
      <c r="B518" s="40"/>
      <c r="C518" s="276" t="s">
        <v>959</v>
      </c>
      <c r="D518" s="276" t="s">
        <v>510</v>
      </c>
      <c r="E518" s="277" t="s">
        <v>960</v>
      </c>
      <c r="F518" s="278" t="s">
        <v>961</v>
      </c>
      <c r="G518" s="279" t="s">
        <v>389</v>
      </c>
      <c r="H518" s="280">
        <v>100.59999999999999</v>
      </c>
      <c r="I518" s="281"/>
      <c r="J518" s="282">
        <f>ROUND(I518*H518,2)</f>
        <v>0</v>
      </c>
      <c r="K518" s="278" t="s">
        <v>160</v>
      </c>
      <c r="L518" s="283"/>
      <c r="M518" s="284" t="s">
        <v>1</v>
      </c>
      <c r="N518" s="285" t="s">
        <v>43</v>
      </c>
      <c r="O518" s="92"/>
      <c r="P518" s="236">
        <f>O518*H518</f>
        <v>0</v>
      </c>
      <c r="Q518" s="236">
        <v>0.048300000000000003</v>
      </c>
      <c r="R518" s="236">
        <f>Q518*H518</f>
        <v>4.8589799999999999</v>
      </c>
      <c r="S518" s="236">
        <v>0</v>
      </c>
      <c r="T518" s="23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197</v>
      </c>
      <c r="AT518" s="238" t="s">
        <v>510</v>
      </c>
      <c r="AU518" s="238" t="s">
        <v>88</v>
      </c>
      <c r="AY518" s="18" t="s">
        <v>150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86</v>
      </c>
      <c r="BK518" s="239">
        <f>ROUND(I518*H518,2)</f>
        <v>0</v>
      </c>
      <c r="BL518" s="18" t="s">
        <v>149</v>
      </c>
      <c r="BM518" s="238" t="s">
        <v>962</v>
      </c>
    </row>
    <row r="519" s="14" customFormat="1">
      <c r="A519" s="14"/>
      <c r="B519" s="251"/>
      <c r="C519" s="252"/>
      <c r="D519" s="242" t="s">
        <v>163</v>
      </c>
      <c r="E519" s="253" t="s">
        <v>1</v>
      </c>
      <c r="F519" s="254" t="s">
        <v>963</v>
      </c>
      <c r="G519" s="252"/>
      <c r="H519" s="255">
        <v>100.59999999999999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1" t="s">
        <v>163</v>
      </c>
      <c r="AU519" s="261" t="s">
        <v>88</v>
      </c>
      <c r="AV519" s="14" t="s">
        <v>88</v>
      </c>
      <c r="AW519" s="14" t="s">
        <v>33</v>
      </c>
      <c r="AX519" s="14" t="s">
        <v>86</v>
      </c>
      <c r="AY519" s="261" t="s">
        <v>150</v>
      </c>
    </row>
    <row r="520" s="2" customFormat="1" ht="16.5" customHeight="1">
      <c r="A520" s="39"/>
      <c r="B520" s="40"/>
      <c r="C520" s="276" t="s">
        <v>964</v>
      </c>
      <c r="D520" s="276" t="s">
        <v>510</v>
      </c>
      <c r="E520" s="277" t="s">
        <v>965</v>
      </c>
      <c r="F520" s="278" t="s">
        <v>966</v>
      </c>
      <c r="G520" s="279" t="s">
        <v>389</v>
      </c>
      <c r="H520" s="280">
        <v>19</v>
      </c>
      <c r="I520" s="281"/>
      <c r="J520" s="282">
        <f>ROUND(I520*H520,2)</f>
        <v>0</v>
      </c>
      <c r="K520" s="278" t="s">
        <v>160</v>
      </c>
      <c r="L520" s="283"/>
      <c r="M520" s="284" t="s">
        <v>1</v>
      </c>
      <c r="N520" s="285" t="s">
        <v>43</v>
      </c>
      <c r="O520" s="92"/>
      <c r="P520" s="236">
        <f>O520*H520</f>
        <v>0</v>
      </c>
      <c r="Q520" s="236">
        <v>0.085999999999999993</v>
      </c>
      <c r="R520" s="236">
        <f>Q520*H520</f>
        <v>1.6339999999999999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197</v>
      </c>
      <c r="AT520" s="238" t="s">
        <v>510</v>
      </c>
      <c r="AU520" s="238" t="s">
        <v>88</v>
      </c>
      <c r="AY520" s="18" t="s">
        <v>150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86</v>
      </c>
      <c r="BK520" s="239">
        <f>ROUND(I520*H520,2)</f>
        <v>0</v>
      </c>
      <c r="BL520" s="18" t="s">
        <v>149</v>
      </c>
      <c r="BM520" s="238" t="s">
        <v>967</v>
      </c>
    </row>
    <row r="521" s="14" customFormat="1">
      <c r="A521" s="14"/>
      <c r="B521" s="251"/>
      <c r="C521" s="252"/>
      <c r="D521" s="242" t="s">
        <v>163</v>
      </c>
      <c r="E521" s="253" t="s">
        <v>1</v>
      </c>
      <c r="F521" s="254" t="s">
        <v>968</v>
      </c>
      <c r="G521" s="252"/>
      <c r="H521" s="255">
        <v>19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163</v>
      </c>
      <c r="AU521" s="261" t="s">
        <v>88</v>
      </c>
      <c r="AV521" s="14" t="s">
        <v>88</v>
      </c>
      <c r="AW521" s="14" t="s">
        <v>33</v>
      </c>
      <c r="AX521" s="14" t="s">
        <v>86</v>
      </c>
      <c r="AY521" s="261" t="s">
        <v>150</v>
      </c>
    </row>
    <row r="522" s="2" customFormat="1" ht="24.15" customHeight="1">
      <c r="A522" s="39"/>
      <c r="B522" s="40"/>
      <c r="C522" s="227" t="s">
        <v>969</v>
      </c>
      <c r="D522" s="227" t="s">
        <v>156</v>
      </c>
      <c r="E522" s="228" t="s">
        <v>970</v>
      </c>
      <c r="F522" s="229" t="s">
        <v>971</v>
      </c>
      <c r="G522" s="230" t="s">
        <v>389</v>
      </c>
      <c r="H522" s="231">
        <v>384.69999999999999</v>
      </c>
      <c r="I522" s="232"/>
      <c r="J522" s="233">
        <f>ROUND(I522*H522,2)</f>
        <v>0</v>
      </c>
      <c r="K522" s="229" t="s">
        <v>160</v>
      </c>
      <c r="L522" s="45"/>
      <c r="M522" s="234" t="s">
        <v>1</v>
      </c>
      <c r="N522" s="235" t="s">
        <v>43</v>
      </c>
      <c r="O522" s="92"/>
      <c r="P522" s="236">
        <f>O522*H522</f>
        <v>0</v>
      </c>
      <c r="Q522" s="236">
        <v>0.14041999999999999</v>
      </c>
      <c r="R522" s="236">
        <f>Q522*H522</f>
        <v>54.019573999999992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149</v>
      </c>
      <c r="AT522" s="238" t="s">
        <v>156</v>
      </c>
      <c r="AU522" s="238" t="s">
        <v>88</v>
      </c>
      <c r="AY522" s="18" t="s">
        <v>150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86</v>
      </c>
      <c r="BK522" s="239">
        <f>ROUND(I522*H522,2)</f>
        <v>0</v>
      </c>
      <c r="BL522" s="18" t="s">
        <v>149</v>
      </c>
      <c r="BM522" s="238" t="s">
        <v>972</v>
      </c>
    </row>
    <row r="523" s="14" customFormat="1">
      <c r="A523" s="14"/>
      <c r="B523" s="251"/>
      <c r="C523" s="252"/>
      <c r="D523" s="242" t="s">
        <v>163</v>
      </c>
      <c r="E523" s="253" t="s">
        <v>1</v>
      </c>
      <c r="F523" s="254" t="s">
        <v>973</v>
      </c>
      <c r="G523" s="252"/>
      <c r="H523" s="255">
        <v>384.69999999999999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1" t="s">
        <v>163</v>
      </c>
      <c r="AU523" s="261" t="s">
        <v>88</v>
      </c>
      <c r="AV523" s="14" t="s">
        <v>88</v>
      </c>
      <c r="AW523" s="14" t="s">
        <v>33</v>
      </c>
      <c r="AX523" s="14" t="s">
        <v>86</v>
      </c>
      <c r="AY523" s="261" t="s">
        <v>150</v>
      </c>
    </row>
    <row r="524" s="2" customFormat="1" ht="16.5" customHeight="1">
      <c r="A524" s="39"/>
      <c r="B524" s="40"/>
      <c r="C524" s="276" t="s">
        <v>974</v>
      </c>
      <c r="D524" s="276" t="s">
        <v>510</v>
      </c>
      <c r="E524" s="277" t="s">
        <v>975</v>
      </c>
      <c r="F524" s="278" t="s">
        <v>976</v>
      </c>
      <c r="G524" s="279" t="s">
        <v>389</v>
      </c>
      <c r="H524" s="280">
        <v>384.69999999999999</v>
      </c>
      <c r="I524" s="281"/>
      <c r="J524" s="282">
        <f>ROUND(I524*H524,2)</f>
        <v>0</v>
      </c>
      <c r="K524" s="278" t="s">
        <v>160</v>
      </c>
      <c r="L524" s="283"/>
      <c r="M524" s="284" t="s">
        <v>1</v>
      </c>
      <c r="N524" s="285" t="s">
        <v>43</v>
      </c>
      <c r="O524" s="92"/>
      <c r="P524" s="236">
        <f>O524*H524</f>
        <v>0</v>
      </c>
      <c r="Q524" s="236">
        <v>0.044999999999999998</v>
      </c>
      <c r="R524" s="236">
        <f>Q524*H524</f>
        <v>17.311499999999999</v>
      </c>
      <c r="S524" s="236">
        <v>0</v>
      </c>
      <c r="T524" s="23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197</v>
      </c>
      <c r="AT524" s="238" t="s">
        <v>510</v>
      </c>
      <c r="AU524" s="238" t="s">
        <v>88</v>
      </c>
      <c r="AY524" s="18" t="s">
        <v>150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86</v>
      </c>
      <c r="BK524" s="239">
        <f>ROUND(I524*H524,2)</f>
        <v>0</v>
      </c>
      <c r="BL524" s="18" t="s">
        <v>149</v>
      </c>
      <c r="BM524" s="238" t="s">
        <v>977</v>
      </c>
    </row>
    <row r="525" s="14" customFormat="1">
      <c r="A525" s="14"/>
      <c r="B525" s="251"/>
      <c r="C525" s="252"/>
      <c r="D525" s="242" t="s">
        <v>163</v>
      </c>
      <c r="E525" s="253" t="s">
        <v>1</v>
      </c>
      <c r="F525" s="254" t="s">
        <v>978</v>
      </c>
      <c r="G525" s="252"/>
      <c r="H525" s="255">
        <v>384.69999999999999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163</v>
      </c>
      <c r="AU525" s="261" t="s">
        <v>88</v>
      </c>
      <c r="AV525" s="14" t="s">
        <v>88</v>
      </c>
      <c r="AW525" s="14" t="s">
        <v>33</v>
      </c>
      <c r="AX525" s="14" t="s">
        <v>86</v>
      </c>
      <c r="AY525" s="261" t="s">
        <v>150</v>
      </c>
    </row>
    <row r="526" s="2" customFormat="1" ht="24.15" customHeight="1">
      <c r="A526" s="39"/>
      <c r="B526" s="40"/>
      <c r="C526" s="227" t="s">
        <v>979</v>
      </c>
      <c r="D526" s="227" t="s">
        <v>156</v>
      </c>
      <c r="E526" s="228" t="s">
        <v>980</v>
      </c>
      <c r="F526" s="229" t="s">
        <v>981</v>
      </c>
      <c r="G526" s="230" t="s">
        <v>389</v>
      </c>
      <c r="H526" s="231">
        <v>21.399999999999999</v>
      </c>
      <c r="I526" s="232"/>
      <c r="J526" s="233">
        <f>ROUND(I526*H526,2)</f>
        <v>0</v>
      </c>
      <c r="K526" s="229" t="s">
        <v>160</v>
      </c>
      <c r="L526" s="45"/>
      <c r="M526" s="234" t="s">
        <v>1</v>
      </c>
      <c r="N526" s="235" t="s">
        <v>43</v>
      </c>
      <c r="O526" s="92"/>
      <c r="P526" s="236">
        <f>O526*H526</f>
        <v>0</v>
      </c>
      <c r="Q526" s="236">
        <v>0.15256</v>
      </c>
      <c r="R526" s="236">
        <f>Q526*H526</f>
        <v>3.2647839999999997</v>
      </c>
      <c r="S526" s="236">
        <v>0</v>
      </c>
      <c r="T526" s="23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8" t="s">
        <v>149</v>
      </c>
      <c r="AT526" s="238" t="s">
        <v>156</v>
      </c>
      <c r="AU526" s="238" t="s">
        <v>88</v>
      </c>
      <c r="AY526" s="18" t="s">
        <v>150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8" t="s">
        <v>86</v>
      </c>
      <c r="BK526" s="239">
        <f>ROUND(I526*H526,2)</f>
        <v>0</v>
      </c>
      <c r="BL526" s="18" t="s">
        <v>149</v>
      </c>
      <c r="BM526" s="238" t="s">
        <v>982</v>
      </c>
    </row>
    <row r="527" s="14" customFormat="1">
      <c r="A527" s="14"/>
      <c r="B527" s="251"/>
      <c r="C527" s="252"/>
      <c r="D527" s="242" t="s">
        <v>163</v>
      </c>
      <c r="E527" s="253" t="s">
        <v>1</v>
      </c>
      <c r="F527" s="254" t="s">
        <v>983</v>
      </c>
      <c r="G527" s="252"/>
      <c r="H527" s="255">
        <v>21.399999999999999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1" t="s">
        <v>163</v>
      </c>
      <c r="AU527" s="261" t="s">
        <v>88</v>
      </c>
      <c r="AV527" s="14" t="s">
        <v>88</v>
      </c>
      <c r="AW527" s="14" t="s">
        <v>33</v>
      </c>
      <c r="AX527" s="14" t="s">
        <v>86</v>
      </c>
      <c r="AY527" s="261" t="s">
        <v>150</v>
      </c>
    </row>
    <row r="528" s="2" customFormat="1" ht="16.5" customHeight="1">
      <c r="A528" s="39"/>
      <c r="B528" s="40"/>
      <c r="C528" s="276" t="s">
        <v>984</v>
      </c>
      <c r="D528" s="276" t="s">
        <v>510</v>
      </c>
      <c r="E528" s="277" t="s">
        <v>985</v>
      </c>
      <c r="F528" s="278" t="s">
        <v>986</v>
      </c>
      <c r="G528" s="279" t="s">
        <v>389</v>
      </c>
      <c r="H528" s="280">
        <v>21.399999999999999</v>
      </c>
      <c r="I528" s="281"/>
      <c r="J528" s="282">
        <f>ROUND(I528*H528,2)</f>
        <v>0</v>
      </c>
      <c r="K528" s="278" t="s">
        <v>160</v>
      </c>
      <c r="L528" s="283"/>
      <c r="M528" s="284" t="s">
        <v>1</v>
      </c>
      <c r="N528" s="285" t="s">
        <v>43</v>
      </c>
      <c r="O528" s="92"/>
      <c r="P528" s="236">
        <f>O528*H528</f>
        <v>0</v>
      </c>
      <c r="Q528" s="236">
        <v>0.104</v>
      </c>
      <c r="R528" s="236">
        <f>Q528*H528</f>
        <v>2.2255999999999996</v>
      </c>
      <c r="S528" s="236">
        <v>0</v>
      </c>
      <c r="T528" s="23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8" t="s">
        <v>197</v>
      </c>
      <c r="AT528" s="238" t="s">
        <v>510</v>
      </c>
      <c r="AU528" s="238" t="s">
        <v>88</v>
      </c>
      <c r="AY528" s="18" t="s">
        <v>150</v>
      </c>
      <c r="BE528" s="239">
        <f>IF(N528="základní",J528,0)</f>
        <v>0</v>
      </c>
      <c r="BF528" s="239">
        <f>IF(N528="snížená",J528,0)</f>
        <v>0</v>
      </c>
      <c r="BG528" s="239">
        <f>IF(N528="zákl. přenesená",J528,0)</f>
        <v>0</v>
      </c>
      <c r="BH528" s="239">
        <f>IF(N528="sníž. přenesená",J528,0)</f>
        <v>0</v>
      </c>
      <c r="BI528" s="239">
        <f>IF(N528="nulová",J528,0)</f>
        <v>0</v>
      </c>
      <c r="BJ528" s="18" t="s">
        <v>86</v>
      </c>
      <c r="BK528" s="239">
        <f>ROUND(I528*H528,2)</f>
        <v>0</v>
      </c>
      <c r="BL528" s="18" t="s">
        <v>149</v>
      </c>
      <c r="BM528" s="238" t="s">
        <v>987</v>
      </c>
    </row>
    <row r="529" s="14" customFormat="1">
      <c r="A529" s="14"/>
      <c r="B529" s="251"/>
      <c r="C529" s="252"/>
      <c r="D529" s="242" t="s">
        <v>163</v>
      </c>
      <c r="E529" s="253" t="s">
        <v>1</v>
      </c>
      <c r="F529" s="254" t="s">
        <v>988</v>
      </c>
      <c r="G529" s="252"/>
      <c r="H529" s="255">
        <v>21.399999999999999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163</v>
      </c>
      <c r="AU529" s="261" t="s">
        <v>88</v>
      </c>
      <c r="AV529" s="14" t="s">
        <v>88</v>
      </c>
      <c r="AW529" s="14" t="s">
        <v>33</v>
      </c>
      <c r="AX529" s="14" t="s">
        <v>86</v>
      </c>
      <c r="AY529" s="261" t="s">
        <v>150</v>
      </c>
    </row>
    <row r="530" s="2" customFormat="1" ht="21.75" customHeight="1">
      <c r="A530" s="39"/>
      <c r="B530" s="40"/>
      <c r="C530" s="227" t="s">
        <v>989</v>
      </c>
      <c r="D530" s="227" t="s">
        <v>156</v>
      </c>
      <c r="E530" s="228" t="s">
        <v>990</v>
      </c>
      <c r="F530" s="229" t="s">
        <v>991</v>
      </c>
      <c r="G530" s="230" t="s">
        <v>389</v>
      </c>
      <c r="H530" s="231">
        <v>43</v>
      </c>
      <c r="I530" s="232"/>
      <c r="J530" s="233">
        <f>ROUND(I530*H530,2)</f>
        <v>0</v>
      </c>
      <c r="K530" s="229" t="s">
        <v>160</v>
      </c>
      <c r="L530" s="45"/>
      <c r="M530" s="234" t="s">
        <v>1</v>
      </c>
      <c r="N530" s="235" t="s">
        <v>43</v>
      </c>
      <c r="O530" s="92"/>
      <c r="P530" s="236">
        <f>O530*H530</f>
        <v>0</v>
      </c>
      <c r="Q530" s="236">
        <v>0</v>
      </c>
      <c r="R530" s="236">
        <f>Q530*H530</f>
        <v>0</v>
      </c>
      <c r="S530" s="236">
        <v>0</v>
      </c>
      <c r="T530" s="23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8" t="s">
        <v>149</v>
      </c>
      <c r="AT530" s="238" t="s">
        <v>156</v>
      </c>
      <c r="AU530" s="238" t="s">
        <v>88</v>
      </c>
      <c r="AY530" s="18" t="s">
        <v>150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8" t="s">
        <v>86</v>
      </c>
      <c r="BK530" s="239">
        <f>ROUND(I530*H530,2)</f>
        <v>0</v>
      </c>
      <c r="BL530" s="18" t="s">
        <v>149</v>
      </c>
      <c r="BM530" s="238" t="s">
        <v>992</v>
      </c>
    </row>
    <row r="531" s="14" customFormat="1">
      <c r="A531" s="14"/>
      <c r="B531" s="251"/>
      <c r="C531" s="252"/>
      <c r="D531" s="242" t="s">
        <v>163</v>
      </c>
      <c r="E531" s="253" t="s">
        <v>1</v>
      </c>
      <c r="F531" s="254" t="s">
        <v>993</v>
      </c>
      <c r="G531" s="252"/>
      <c r="H531" s="255">
        <v>43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163</v>
      </c>
      <c r="AU531" s="261" t="s">
        <v>88</v>
      </c>
      <c r="AV531" s="14" t="s">
        <v>88</v>
      </c>
      <c r="AW531" s="14" t="s">
        <v>33</v>
      </c>
      <c r="AX531" s="14" t="s">
        <v>86</v>
      </c>
      <c r="AY531" s="261" t="s">
        <v>150</v>
      </c>
    </row>
    <row r="532" s="2" customFormat="1" ht="24.15" customHeight="1">
      <c r="A532" s="39"/>
      <c r="B532" s="40"/>
      <c r="C532" s="227" t="s">
        <v>994</v>
      </c>
      <c r="D532" s="227" t="s">
        <v>156</v>
      </c>
      <c r="E532" s="228" t="s">
        <v>995</v>
      </c>
      <c r="F532" s="229" t="s">
        <v>996</v>
      </c>
      <c r="G532" s="230" t="s">
        <v>389</v>
      </c>
      <c r="H532" s="231">
        <v>43</v>
      </c>
      <c r="I532" s="232"/>
      <c r="J532" s="233">
        <f>ROUND(I532*H532,2)</f>
        <v>0</v>
      </c>
      <c r="K532" s="229" t="s">
        <v>160</v>
      </c>
      <c r="L532" s="45"/>
      <c r="M532" s="234" t="s">
        <v>1</v>
      </c>
      <c r="N532" s="235" t="s">
        <v>43</v>
      </c>
      <c r="O532" s="92"/>
      <c r="P532" s="236">
        <f>O532*H532</f>
        <v>0</v>
      </c>
      <c r="Q532" s="236">
        <v>0.00027999999999999998</v>
      </c>
      <c r="R532" s="236">
        <f>Q532*H532</f>
        <v>0.012039999999999999</v>
      </c>
      <c r="S532" s="236">
        <v>0</v>
      </c>
      <c r="T532" s="23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8" t="s">
        <v>149</v>
      </c>
      <c r="AT532" s="238" t="s">
        <v>156</v>
      </c>
      <c r="AU532" s="238" t="s">
        <v>88</v>
      </c>
      <c r="AY532" s="18" t="s">
        <v>150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8" t="s">
        <v>86</v>
      </c>
      <c r="BK532" s="239">
        <f>ROUND(I532*H532,2)</f>
        <v>0</v>
      </c>
      <c r="BL532" s="18" t="s">
        <v>149</v>
      </c>
      <c r="BM532" s="238" t="s">
        <v>997</v>
      </c>
    </row>
    <row r="533" s="13" customFormat="1">
      <c r="A533" s="13"/>
      <c r="B533" s="240"/>
      <c r="C533" s="241"/>
      <c r="D533" s="242" t="s">
        <v>163</v>
      </c>
      <c r="E533" s="243" t="s">
        <v>1</v>
      </c>
      <c r="F533" s="244" t="s">
        <v>998</v>
      </c>
      <c r="G533" s="241"/>
      <c r="H533" s="243" t="s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0" t="s">
        <v>163</v>
      </c>
      <c r="AU533" s="250" t="s">
        <v>88</v>
      </c>
      <c r="AV533" s="13" t="s">
        <v>86</v>
      </c>
      <c r="AW533" s="13" t="s">
        <v>33</v>
      </c>
      <c r="AX533" s="13" t="s">
        <v>78</v>
      </c>
      <c r="AY533" s="250" t="s">
        <v>150</v>
      </c>
    </row>
    <row r="534" s="14" customFormat="1">
      <c r="A534" s="14"/>
      <c r="B534" s="251"/>
      <c r="C534" s="252"/>
      <c r="D534" s="242" t="s">
        <v>163</v>
      </c>
      <c r="E534" s="253" t="s">
        <v>1</v>
      </c>
      <c r="F534" s="254" t="s">
        <v>993</v>
      </c>
      <c r="G534" s="252"/>
      <c r="H534" s="255">
        <v>43</v>
      </c>
      <c r="I534" s="256"/>
      <c r="J534" s="252"/>
      <c r="K534" s="252"/>
      <c r="L534" s="257"/>
      <c r="M534" s="258"/>
      <c r="N534" s="259"/>
      <c r="O534" s="259"/>
      <c r="P534" s="259"/>
      <c r="Q534" s="259"/>
      <c r="R534" s="259"/>
      <c r="S534" s="259"/>
      <c r="T534" s="26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1" t="s">
        <v>163</v>
      </c>
      <c r="AU534" s="261" t="s">
        <v>88</v>
      </c>
      <c r="AV534" s="14" t="s">
        <v>88</v>
      </c>
      <c r="AW534" s="14" t="s">
        <v>33</v>
      </c>
      <c r="AX534" s="14" t="s">
        <v>86</v>
      </c>
      <c r="AY534" s="261" t="s">
        <v>150</v>
      </c>
    </row>
    <row r="535" s="2" customFormat="1" ht="21.75" customHeight="1">
      <c r="A535" s="39"/>
      <c r="B535" s="40"/>
      <c r="C535" s="227" t="s">
        <v>999</v>
      </c>
      <c r="D535" s="227" t="s">
        <v>156</v>
      </c>
      <c r="E535" s="228" t="s">
        <v>1000</v>
      </c>
      <c r="F535" s="229" t="s">
        <v>1001</v>
      </c>
      <c r="G535" s="230" t="s">
        <v>278</v>
      </c>
      <c r="H535" s="231">
        <v>508.10000000000002</v>
      </c>
      <c r="I535" s="232"/>
      <c r="J535" s="233">
        <f>ROUND(I535*H535,2)</f>
        <v>0</v>
      </c>
      <c r="K535" s="229" t="s">
        <v>160</v>
      </c>
      <c r="L535" s="45"/>
      <c r="M535" s="234" t="s">
        <v>1</v>
      </c>
      <c r="N535" s="235" t="s">
        <v>43</v>
      </c>
      <c r="O535" s="92"/>
      <c r="P535" s="236">
        <f>O535*H535</f>
        <v>0</v>
      </c>
      <c r="Q535" s="236">
        <v>0.0020500000000000002</v>
      </c>
      <c r="R535" s="236">
        <f>Q535*H535</f>
        <v>1.0416050000000001</v>
      </c>
      <c r="S535" s="236">
        <v>0</v>
      </c>
      <c r="T535" s="23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149</v>
      </c>
      <c r="AT535" s="238" t="s">
        <v>156</v>
      </c>
      <c r="AU535" s="238" t="s">
        <v>88</v>
      </c>
      <c r="AY535" s="18" t="s">
        <v>150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86</v>
      </c>
      <c r="BK535" s="239">
        <f>ROUND(I535*H535,2)</f>
        <v>0</v>
      </c>
      <c r="BL535" s="18" t="s">
        <v>149</v>
      </c>
      <c r="BM535" s="238" t="s">
        <v>1002</v>
      </c>
    </row>
    <row r="536" s="13" customFormat="1">
      <c r="A536" s="13"/>
      <c r="B536" s="240"/>
      <c r="C536" s="241"/>
      <c r="D536" s="242" t="s">
        <v>163</v>
      </c>
      <c r="E536" s="243" t="s">
        <v>1</v>
      </c>
      <c r="F536" s="244" t="s">
        <v>1003</v>
      </c>
      <c r="G536" s="241"/>
      <c r="H536" s="243" t="s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163</v>
      </c>
      <c r="AU536" s="250" t="s">
        <v>88</v>
      </c>
      <c r="AV536" s="13" t="s">
        <v>86</v>
      </c>
      <c r="AW536" s="13" t="s">
        <v>33</v>
      </c>
      <c r="AX536" s="13" t="s">
        <v>78</v>
      </c>
      <c r="AY536" s="250" t="s">
        <v>150</v>
      </c>
    </row>
    <row r="537" s="14" customFormat="1">
      <c r="A537" s="14"/>
      <c r="B537" s="251"/>
      <c r="C537" s="252"/>
      <c r="D537" s="242" t="s">
        <v>163</v>
      </c>
      <c r="E537" s="253" t="s">
        <v>1</v>
      </c>
      <c r="F537" s="254" t="s">
        <v>1004</v>
      </c>
      <c r="G537" s="252"/>
      <c r="H537" s="255">
        <v>508.10000000000002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1" t="s">
        <v>163</v>
      </c>
      <c r="AU537" s="261" t="s">
        <v>88</v>
      </c>
      <c r="AV537" s="14" t="s">
        <v>88</v>
      </c>
      <c r="AW537" s="14" t="s">
        <v>33</v>
      </c>
      <c r="AX537" s="14" t="s">
        <v>86</v>
      </c>
      <c r="AY537" s="261" t="s">
        <v>150</v>
      </c>
    </row>
    <row r="538" s="2" customFormat="1" ht="24.15" customHeight="1">
      <c r="A538" s="39"/>
      <c r="B538" s="40"/>
      <c r="C538" s="227" t="s">
        <v>1005</v>
      </c>
      <c r="D538" s="227" t="s">
        <v>156</v>
      </c>
      <c r="E538" s="228" t="s">
        <v>1006</v>
      </c>
      <c r="F538" s="229" t="s">
        <v>1007</v>
      </c>
      <c r="G538" s="230" t="s">
        <v>278</v>
      </c>
      <c r="H538" s="231">
        <v>3420.0479999999998</v>
      </c>
      <c r="I538" s="232"/>
      <c r="J538" s="233">
        <f>ROUND(I538*H538,2)</f>
        <v>0</v>
      </c>
      <c r="K538" s="229" t="s">
        <v>160</v>
      </c>
      <c r="L538" s="45"/>
      <c r="M538" s="234" t="s">
        <v>1</v>
      </c>
      <c r="N538" s="235" t="s">
        <v>43</v>
      </c>
      <c r="O538" s="92"/>
      <c r="P538" s="236">
        <f>O538*H538</f>
        <v>0</v>
      </c>
      <c r="Q538" s="236">
        <v>0.00036000000000000002</v>
      </c>
      <c r="R538" s="236">
        <f>Q538*H538</f>
        <v>1.2312172800000001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149</v>
      </c>
      <c r="AT538" s="238" t="s">
        <v>156</v>
      </c>
      <c r="AU538" s="238" t="s">
        <v>88</v>
      </c>
      <c r="AY538" s="18" t="s">
        <v>150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86</v>
      </c>
      <c r="BK538" s="239">
        <f>ROUND(I538*H538,2)</f>
        <v>0</v>
      </c>
      <c r="BL538" s="18" t="s">
        <v>149</v>
      </c>
      <c r="BM538" s="238" t="s">
        <v>1008</v>
      </c>
    </row>
    <row r="539" s="13" customFormat="1">
      <c r="A539" s="13"/>
      <c r="B539" s="240"/>
      <c r="C539" s="241"/>
      <c r="D539" s="242" t="s">
        <v>163</v>
      </c>
      <c r="E539" s="243" t="s">
        <v>1</v>
      </c>
      <c r="F539" s="244" t="s">
        <v>1009</v>
      </c>
      <c r="G539" s="241"/>
      <c r="H539" s="243" t="s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163</v>
      </c>
      <c r="AU539" s="250" t="s">
        <v>88</v>
      </c>
      <c r="AV539" s="13" t="s">
        <v>86</v>
      </c>
      <c r="AW539" s="13" t="s">
        <v>33</v>
      </c>
      <c r="AX539" s="13" t="s">
        <v>78</v>
      </c>
      <c r="AY539" s="250" t="s">
        <v>150</v>
      </c>
    </row>
    <row r="540" s="14" customFormat="1">
      <c r="A540" s="14"/>
      <c r="B540" s="251"/>
      <c r="C540" s="252"/>
      <c r="D540" s="242" t="s">
        <v>163</v>
      </c>
      <c r="E540" s="253" t="s">
        <v>1</v>
      </c>
      <c r="F540" s="254" t="s">
        <v>1010</v>
      </c>
      <c r="G540" s="252"/>
      <c r="H540" s="255">
        <v>2850.04</v>
      </c>
      <c r="I540" s="256"/>
      <c r="J540" s="252"/>
      <c r="K540" s="252"/>
      <c r="L540" s="257"/>
      <c r="M540" s="258"/>
      <c r="N540" s="259"/>
      <c r="O540" s="259"/>
      <c r="P540" s="259"/>
      <c r="Q540" s="259"/>
      <c r="R540" s="259"/>
      <c r="S540" s="259"/>
      <c r="T540" s="26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1" t="s">
        <v>163</v>
      </c>
      <c r="AU540" s="261" t="s">
        <v>88</v>
      </c>
      <c r="AV540" s="14" t="s">
        <v>88</v>
      </c>
      <c r="AW540" s="14" t="s">
        <v>33</v>
      </c>
      <c r="AX540" s="14" t="s">
        <v>78</v>
      </c>
      <c r="AY540" s="261" t="s">
        <v>150</v>
      </c>
    </row>
    <row r="541" s="14" customFormat="1">
      <c r="A541" s="14"/>
      <c r="B541" s="251"/>
      <c r="C541" s="252"/>
      <c r="D541" s="242" t="s">
        <v>163</v>
      </c>
      <c r="E541" s="253" t="s">
        <v>1</v>
      </c>
      <c r="F541" s="254" t="s">
        <v>1011</v>
      </c>
      <c r="G541" s="252"/>
      <c r="H541" s="255">
        <v>570.00800000000004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163</v>
      </c>
      <c r="AU541" s="261" t="s">
        <v>88</v>
      </c>
      <c r="AV541" s="14" t="s">
        <v>88</v>
      </c>
      <c r="AW541" s="14" t="s">
        <v>33</v>
      </c>
      <c r="AX541" s="14" t="s">
        <v>78</v>
      </c>
      <c r="AY541" s="261" t="s">
        <v>150</v>
      </c>
    </row>
    <row r="542" s="15" customFormat="1">
      <c r="A542" s="15"/>
      <c r="B542" s="265"/>
      <c r="C542" s="266"/>
      <c r="D542" s="242" t="s">
        <v>163</v>
      </c>
      <c r="E542" s="267" t="s">
        <v>1</v>
      </c>
      <c r="F542" s="268" t="s">
        <v>311</v>
      </c>
      <c r="G542" s="266"/>
      <c r="H542" s="269">
        <v>3420.0479999999998</v>
      </c>
      <c r="I542" s="270"/>
      <c r="J542" s="266"/>
      <c r="K542" s="266"/>
      <c r="L542" s="271"/>
      <c r="M542" s="272"/>
      <c r="N542" s="273"/>
      <c r="O542" s="273"/>
      <c r="P542" s="273"/>
      <c r="Q542" s="273"/>
      <c r="R542" s="273"/>
      <c r="S542" s="273"/>
      <c r="T542" s="274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5" t="s">
        <v>163</v>
      </c>
      <c r="AU542" s="275" t="s">
        <v>88</v>
      </c>
      <c r="AV542" s="15" t="s">
        <v>149</v>
      </c>
      <c r="AW542" s="15" t="s">
        <v>33</v>
      </c>
      <c r="AX542" s="15" t="s">
        <v>86</v>
      </c>
      <c r="AY542" s="275" t="s">
        <v>150</v>
      </c>
    </row>
    <row r="543" s="2" customFormat="1" ht="16.5" customHeight="1">
      <c r="A543" s="39"/>
      <c r="B543" s="40"/>
      <c r="C543" s="227" t="s">
        <v>1012</v>
      </c>
      <c r="D543" s="227" t="s">
        <v>156</v>
      </c>
      <c r="E543" s="228" t="s">
        <v>1013</v>
      </c>
      <c r="F543" s="229" t="s">
        <v>1014</v>
      </c>
      <c r="G543" s="230" t="s">
        <v>389</v>
      </c>
      <c r="H543" s="231">
        <v>43</v>
      </c>
      <c r="I543" s="232"/>
      <c r="J543" s="233">
        <f>ROUND(I543*H543,2)</f>
        <v>0</v>
      </c>
      <c r="K543" s="229" t="s">
        <v>160</v>
      </c>
      <c r="L543" s="45"/>
      <c r="M543" s="234" t="s">
        <v>1</v>
      </c>
      <c r="N543" s="235" t="s">
        <v>43</v>
      </c>
      <c r="O543" s="92"/>
      <c r="P543" s="236">
        <f>O543*H543</f>
        <v>0</v>
      </c>
      <c r="Q543" s="236">
        <v>0</v>
      </c>
      <c r="R543" s="236">
        <f>Q543*H543</f>
        <v>0</v>
      </c>
      <c r="S543" s="236">
        <v>0</v>
      </c>
      <c r="T543" s="23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149</v>
      </c>
      <c r="AT543" s="238" t="s">
        <v>156</v>
      </c>
      <c r="AU543" s="238" t="s">
        <v>88</v>
      </c>
      <c r="AY543" s="18" t="s">
        <v>150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86</v>
      </c>
      <c r="BK543" s="239">
        <f>ROUND(I543*H543,2)</f>
        <v>0</v>
      </c>
      <c r="BL543" s="18" t="s">
        <v>149</v>
      </c>
      <c r="BM543" s="238" t="s">
        <v>1015</v>
      </c>
    </row>
    <row r="544" s="14" customFormat="1">
      <c r="A544" s="14"/>
      <c r="B544" s="251"/>
      <c r="C544" s="252"/>
      <c r="D544" s="242" t="s">
        <v>163</v>
      </c>
      <c r="E544" s="253" t="s">
        <v>1</v>
      </c>
      <c r="F544" s="254" t="s">
        <v>1016</v>
      </c>
      <c r="G544" s="252"/>
      <c r="H544" s="255">
        <v>43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163</v>
      </c>
      <c r="AU544" s="261" t="s">
        <v>88</v>
      </c>
      <c r="AV544" s="14" t="s">
        <v>88</v>
      </c>
      <c r="AW544" s="14" t="s">
        <v>33</v>
      </c>
      <c r="AX544" s="14" t="s">
        <v>86</v>
      </c>
      <c r="AY544" s="261" t="s">
        <v>150</v>
      </c>
    </row>
    <row r="545" s="2" customFormat="1" ht="16.5" customHeight="1">
      <c r="A545" s="39"/>
      <c r="B545" s="40"/>
      <c r="C545" s="227" t="s">
        <v>1017</v>
      </c>
      <c r="D545" s="227" t="s">
        <v>156</v>
      </c>
      <c r="E545" s="228" t="s">
        <v>1018</v>
      </c>
      <c r="F545" s="229" t="s">
        <v>1019</v>
      </c>
      <c r="G545" s="230" t="s">
        <v>389</v>
      </c>
      <c r="H545" s="231">
        <v>7.5999999999999996</v>
      </c>
      <c r="I545" s="232"/>
      <c r="J545" s="233">
        <f>ROUND(I545*H545,2)</f>
        <v>0</v>
      </c>
      <c r="K545" s="229" t="s">
        <v>160</v>
      </c>
      <c r="L545" s="45"/>
      <c r="M545" s="234" t="s">
        <v>1</v>
      </c>
      <c r="N545" s="235" t="s">
        <v>43</v>
      </c>
      <c r="O545" s="92"/>
      <c r="P545" s="236">
        <f>O545*H545</f>
        <v>0</v>
      </c>
      <c r="Q545" s="236">
        <v>2.0000000000000002E-05</v>
      </c>
      <c r="R545" s="236">
        <f>Q545*H545</f>
        <v>0.00015200000000000001</v>
      </c>
      <c r="S545" s="236">
        <v>0</v>
      </c>
      <c r="T545" s="23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8" t="s">
        <v>149</v>
      </c>
      <c r="AT545" s="238" t="s">
        <v>156</v>
      </c>
      <c r="AU545" s="238" t="s">
        <v>88</v>
      </c>
      <c r="AY545" s="18" t="s">
        <v>150</v>
      </c>
      <c r="BE545" s="239">
        <f>IF(N545="základní",J545,0)</f>
        <v>0</v>
      </c>
      <c r="BF545" s="239">
        <f>IF(N545="snížená",J545,0)</f>
        <v>0</v>
      </c>
      <c r="BG545" s="239">
        <f>IF(N545="zákl. přenesená",J545,0)</f>
        <v>0</v>
      </c>
      <c r="BH545" s="239">
        <f>IF(N545="sníž. přenesená",J545,0)</f>
        <v>0</v>
      </c>
      <c r="BI545" s="239">
        <f>IF(N545="nulová",J545,0)</f>
        <v>0</v>
      </c>
      <c r="BJ545" s="18" t="s">
        <v>86</v>
      </c>
      <c r="BK545" s="239">
        <f>ROUND(I545*H545,2)</f>
        <v>0</v>
      </c>
      <c r="BL545" s="18" t="s">
        <v>149</v>
      </c>
      <c r="BM545" s="238" t="s">
        <v>1020</v>
      </c>
    </row>
    <row r="546" s="14" customFormat="1">
      <c r="A546" s="14"/>
      <c r="B546" s="251"/>
      <c r="C546" s="252"/>
      <c r="D546" s="242" t="s">
        <v>163</v>
      </c>
      <c r="E546" s="253" t="s">
        <v>1</v>
      </c>
      <c r="F546" s="254" t="s">
        <v>1021</v>
      </c>
      <c r="G546" s="252"/>
      <c r="H546" s="255">
        <v>7.5999999999999996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1" t="s">
        <v>163</v>
      </c>
      <c r="AU546" s="261" t="s">
        <v>88</v>
      </c>
      <c r="AV546" s="14" t="s">
        <v>88</v>
      </c>
      <c r="AW546" s="14" t="s">
        <v>33</v>
      </c>
      <c r="AX546" s="14" t="s">
        <v>86</v>
      </c>
      <c r="AY546" s="261" t="s">
        <v>150</v>
      </c>
    </row>
    <row r="547" s="2" customFormat="1" ht="33" customHeight="1">
      <c r="A547" s="39"/>
      <c r="B547" s="40"/>
      <c r="C547" s="227" t="s">
        <v>1022</v>
      </c>
      <c r="D547" s="227" t="s">
        <v>156</v>
      </c>
      <c r="E547" s="228" t="s">
        <v>1023</v>
      </c>
      <c r="F547" s="229" t="s">
        <v>1024</v>
      </c>
      <c r="G547" s="230" t="s">
        <v>283</v>
      </c>
      <c r="H547" s="231">
        <v>5</v>
      </c>
      <c r="I547" s="232"/>
      <c r="J547" s="233">
        <f>ROUND(I547*H547,2)</f>
        <v>0</v>
      </c>
      <c r="K547" s="229" t="s">
        <v>160</v>
      </c>
      <c r="L547" s="45"/>
      <c r="M547" s="234" t="s">
        <v>1</v>
      </c>
      <c r="N547" s="235" t="s">
        <v>43</v>
      </c>
      <c r="O547" s="92"/>
      <c r="P547" s="236">
        <f>O547*H547</f>
        <v>0</v>
      </c>
      <c r="Q547" s="236">
        <v>0</v>
      </c>
      <c r="R547" s="236">
        <f>Q547*H547</f>
        <v>0</v>
      </c>
      <c r="S547" s="236">
        <v>0.082000000000000003</v>
      </c>
      <c r="T547" s="237">
        <f>S547*H547</f>
        <v>0.41000000000000003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149</v>
      </c>
      <c r="AT547" s="238" t="s">
        <v>156</v>
      </c>
      <c r="AU547" s="238" t="s">
        <v>88</v>
      </c>
      <c r="AY547" s="18" t="s">
        <v>150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86</v>
      </c>
      <c r="BK547" s="239">
        <f>ROUND(I547*H547,2)</f>
        <v>0</v>
      </c>
      <c r="BL547" s="18" t="s">
        <v>149</v>
      </c>
      <c r="BM547" s="238" t="s">
        <v>1025</v>
      </c>
    </row>
    <row r="548" s="14" customFormat="1">
      <c r="A548" s="14"/>
      <c r="B548" s="251"/>
      <c r="C548" s="252"/>
      <c r="D548" s="242" t="s">
        <v>163</v>
      </c>
      <c r="E548" s="253" t="s">
        <v>1</v>
      </c>
      <c r="F548" s="254" t="s">
        <v>1026</v>
      </c>
      <c r="G548" s="252"/>
      <c r="H548" s="255">
        <v>4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1" t="s">
        <v>163</v>
      </c>
      <c r="AU548" s="261" t="s">
        <v>88</v>
      </c>
      <c r="AV548" s="14" t="s">
        <v>88</v>
      </c>
      <c r="AW548" s="14" t="s">
        <v>33</v>
      </c>
      <c r="AX548" s="14" t="s">
        <v>78</v>
      </c>
      <c r="AY548" s="261" t="s">
        <v>150</v>
      </c>
    </row>
    <row r="549" s="14" customFormat="1">
      <c r="A549" s="14"/>
      <c r="B549" s="251"/>
      <c r="C549" s="252"/>
      <c r="D549" s="242" t="s">
        <v>163</v>
      </c>
      <c r="E549" s="253" t="s">
        <v>1</v>
      </c>
      <c r="F549" s="254" t="s">
        <v>1027</v>
      </c>
      <c r="G549" s="252"/>
      <c r="H549" s="255">
        <v>1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163</v>
      </c>
      <c r="AU549" s="261" t="s">
        <v>88</v>
      </c>
      <c r="AV549" s="14" t="s">
        <v>88</v>
      </c>
      <c r="AW549" s="14" t="s">
        <v>33</v>
      </c>
      <c r="AX549" s="14" t="s">
        <v>78</v>
      </c>
      <c r="AY549" s="261" t="s">
        <v>150</v>
      </c>
    </row>
    <row r="550" s="15" customFormat="1">
      <c r="A550" s="15"/>
      <c r="B550" s="265"/>
      <c r="C550" s="266"/>
      <c r="D550" s="242" t="s">
        <v>163</v>
      </c>
      <c r="E550" s="267" t="s">
        <v>1</v>
      </c>
      <c r="F550" s="268" t="s">
        <v>311</v>
      </c>
      <c r="G550" s="266"/>
      <c r="H550" s="269">
        <v>5</v>
      </c>
      <c r="I550" s="270"/>
      <c r="J550" s="266"/>
      <c r="K550" s="266"/>
      <c r="L550" s="271"/>
      <c r="M550" s="272"/>
      <c r="N550" s="273"/>
      <c r="O550" s="273"/>
      <c r="P550" s="273"/>
      <c r="Q550" s="273"/>
      <c r="R550" s="273"/>
      <c r="S550" s="273"/>
      <c r="T550" s="274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5" t="s">
        <v>163</v>
      </c>
      <c r="AU550" s="275" t="s">
        <v>88</v>
      </c>
      <c r="AV550" s="15" t="s">
        <v>149</v>
      </c>
      <c r="AW550" s="15" t="s">
        <v>33</v>
      </c>
      <c r="AX550" s="15" t="s">
        <v>86</v>
      </c>
      <c r="AY550" s="275" t="s">
        <v>150</v>
      </c>
    </row>
    <row r="551" s="2" customFormat="1" ht="24.15" customHeight="1">
      <c r="A551" s="39"/>
      <c r="B551" s="40"/>
      <c r="C551" s="227" t="s">
        <v>1028</v>
      </c>
      <c r="D551" s="227" t="s">
        <v>156</v>
      </c>
      <c r="E551" s="228" t="s">
        <v>1029</v>
      </c>
      <c r="F551" s="229" t="s">
        <v>1030</v>
      </c>
      <c r="G551" s="230" t="s">
        <v>283</v>
      </c>
      <c r="H551" s="231">
        <v>4</v>
      </c>
      <c r="I551" s="232"/>
      <c r="J551" s="233">
        <f>ROUND(I551*H551,2)</f>
        <v>0</v>
      </c>
      <c r="K551" s="229" t="s">
        <v>160</v>
      </c>
      <c r="L551" s="45"/>
      <c r="M551" s="234" t="s">
        <v>1</v>
      </c>
      <c r="N551" s="235" t="s">
        <v>43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0.0040000000000000001</v>
      </c>
      <c r="T551" s="237">
        <f>S551*H551</f>
        <v>0.016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149</v>
      </c>
      <c r="AT551" s="238" t="s">
        <v>156</v>
      </c>
      <c r="AU551" s="238" t="s">
        <v>88</v>
      </c>
      <c r="AY551" s="18" t="s">
        <v>150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86</v>
      </c>
      <c r="BK551" s="239">
        <f>ROUND(I551*H551,2)</f>
        <v>0</v>
      </c>
      <c r="BL551" s="18" t="s">
        <v>149</v>
      </c>
      <c r="BM551" s="238" t="s">
        <v>1031</v>
      </c>
    </row>
    <row r="552" s="14" customFormat="1">
      <c r="A552" s="14"/>
      <c r="B552" s="251"/>
      <c r="C552" s="252"/>
      <c r="D552" s="242" t="s">
        <v>163</v>
      </c>
      <c r="E552" s="253" t="s">
        <v>1</v>
      </c>
      <c r="F552" s="254" t="s">
        <v>1032</v>
      </c>
      <c r="G552" s="252"/>
      <c r="H552" s="255">
        <v>4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1" t="s">
        <v>163</v>
      </c>
      <c r="AU552" s="261" t="s">
        <v>88</v>
      </c>
      <c r="AV552" s="14" t="s">
        <v>88</v>
      </c>
      <c r="AW552" s="14" t="s">
        <v>33</v>
      </c>
      <c r="AX552" s="14" t="s">
        <v>86</v>
      </c>
      <c r="AY552" s="261" t="s">
        <v>150</v>
      </c>
    </row>
    <row r="553" s="2" customFormat="1" ht="44.25" customHeight="1">
      <c r="A553" s="39"/>
      <c r="B553" s="40"/>
      <c r="C553" s="227" t="s">
        <v>1033</v>
      </c>
      <c r="D553" s="227" t="s">
        <v>156</v>
      </c>
      <c r="E553" s="228" t="s">
        <v>1034</v>
      </c>
      <c r="F553" s="229" t="s">
        <v>1035</v>
      </c>
      <c r="G553" s="230" t="s">
        <v>278</v>
      </c>
      <c r="H553" s="231">
        <v>41.670000000000002</v>
      </c>
      <c r="I553" s="232"/>
      <c r="J553" s="233">
        <f>ROUND(I553*H553,2)</f>
        <v>0</v>
      </c>
      <c r="K553" s="229" t="s">
        <v>160</v>
      </c>
      <c r="L553" s="45"/>
      <c r="M553" s="234" t="s">
        <v>1</v>
      </c>
      <c r="N553" s="235" t="s">
        <v>43</v>
      </c>
      <c r="O553" s="92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8" t="s">
        <v>149</v>
      </c>
      <c r="AT553" s="238" t="s">
        <v>156</v>
      </c>
      <c r="AU553" s="238" t="s">
        <v>88</v>
      </c>
      <c r="AY553" s="18" t="s">
        <v>150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8" t="s">
        <v>86</v>
      </c>
      <c r="BK553" s="239">
        <f>ROUND(I553*H553,2)</f>
        <v>0</v>
      </c>
      <c r="BL553" s="18" t="s">
        <v>149</v>
      </c>
      <c r="BM553" s="238" t="s">
        <v>1036</v>
      </c>
    </row>
    <row r="554" s="14" customFormat="1">
      <c r="A554" s="14"/>
      <c r="B554" s="251"/>
      <c r="C554" s="252"/>
      <c r="D554" s="242" t="s">
        <v>163</v>
      </c>
      <c r="E554" s="253" t="s">
        <v>1</v>
      </c>
      <c r="F554" s="254" t="s">
        <v>1037</v>
      </c>
      <c r="G554" s="252"/>
      <c r="H554" s="255">
        <v>41.100000000000001</v>
      </c>
      <c r="I554" s="256"/>
      <c r="J554" s="252"/>
      <c r="K554" s="252"/>
      <c r="L554" s="257"/>
      <c r="M554" s="258"/>
      <c r="N554" s="259"/>
      <c r="O554" s="259"/>
      <c r="P554" s="259"/>
      <c r="Q554" s="259"/>
      <c r="R554" s="259"/>
      <c r="S554" s="259"/>
      <c r="T554" s="26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1" t="s">
        <v>163</v>
      </c>
      <c r="AU554" s="261" t="s">
        <v>88</v>
      </c>
      <c r="AV554" s="14" t="s">
        <v>88</v>
      </c>
      <c r="AW554" s="14" t="s">
        <v>33</v>
      </c>
      <c r="AX554" s="14" t="s">
        <v>78</v>
      </c>
      <c r="AY554" s="261" t="s">
        <v>150</v>
      </c>
    </row>
    <row r="555" s="14" customFormat="1">
      <c r="A555" s="14"/>
      <c r="B555" s="251"/>
      <c r="C555" s="252"/>
      <c r="D555" s="242" t="s">
        <v>163</v>
      </c>
      <c r="E555" s="253" t="s">
        <v>1</v>
      </c>
      <c r="F555" s="254" t="s">
        <v>1038</v>
      </c>
      <c r="G555" s="252"/>
      <c r="H555" s="255">
        <v>0.56999999999999995</v>
      </c>
      <c r="I555" s="256"/>
      <c r="J555" s="252"/>
      <c r="K555" s="252"/>
      <c r="L555" s="257"/>
      <c r="M555" s="258"/>
      <c r="N555" s="259"/>
      <c r="O555" s="259"/>
      <c r="P555" s="259"/>
      <c r="Q555" s="259"/>
      <c r="R555" s="259"/>
      <c r="S555" s="259"/>
      <c r="T555" s="26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61" t="s">
        <v>163</v>
      </c>
      <c r="AU555" s="261" t="s">
        <v>88</v>
      </c>
      <c r="AV555" s="14" t="s">
        <v>88</v>
      </c>
      <c r="AW555" s="14" t="s">
        <v>33</v>
      </c>
      <c r="AX555" s="14" t="s">
        <v>78</v>
      </c>
      <c r="AY555" s="261" t="s">
        <v>150</v>
      </c>
    </row>
    <row r="556" s="15" customFormat="1">
      <c r="A556" s="15"/>
      <c r="B556" s="265"/>
      <c r="C556" s="266"/>
      <c r="D556" s="242" t="s">
        <v>163</v>
      </c>
      <c r="E556" s="267" t="s">
        <v>1</v>
      </c>
      <c r="F556" s="268" t="s">
        <v>311</v>
      </c>
      <c r="G556" s="266"/>
      <c r="H556" s="269">
        <v>41.670000000000002</v>
      </c>
      <c r="I556" s="270"/>
      <c r="J556" s="266"/>
      <c r="K556" s="266"/>
      <c r="L556" s="271"/>
      <c r="M556" s="272"/>
      <c r="N556" s="273"/>
      <c r="O556" s="273"/>
      <c r="P556" s="273"/>
      <c r="Q556" s="273"/>
      <c r="R556" s="273"/>
      <c r="S556" s="273"/>
      <c r="T556" s="274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5" t="s">
        <v>163</v>
      </c>
      <c r="AU556" s="275" t="s">
        <v>88</v>
      </c>
      <c r="AV556" s="15" t="s">
        <v>149</v>
      </c>
      <c r="AW556" s="15" t="s">
        <v>33</v>
      </c>
      <c r="AX556" s="15" t="s">
        <v>86</v>
      </c>
      <c r="AY556" s="275" t="s">
        <v>150</v>
      </c>
    </row>
    <row r="557" s="12" customFormat="1" ht="22.8" customHeight="1">
      <c r="A557" s="12"/>
      <c r="B557" s="211"/>
      <c r="C557" s="212"/>
      <c r="D557" s="213" t="s">
        <v>77</v>
      </c>
      <c r="E557" s="225" t="s">
        <v>1039</v>
      </c>
      <c r="F557" s="225" t="s">
        <v>1040</v>
      </c>
      <c r="G557" s="212"/>
      <c r="H557" s="212"/>
      <c r="I557" s="215"/>
      <c r="J557" s="226">
        <f>BK557</f>
        <v>0</v>
      </c>
      <c r="K557" s="212"/>
      <c r="L557" s="217"/>
      <c r="M557" s="218"/>
      <c r="N557" s="219"/>
      <c r="O557" s="219"/>
      <c r="P557" s="220">
        <f>SUM(P558:P633)</f>
        <v>0</v>
      </c>
      <c r="Q557" s="219"/>
      <c r="R557" s="220">
        <f>SUM(R558:R633)</f>
        <v>0</v>
      </c>
      <c r="S557" s="219"/>
      <c r="T557" s="221">
        <f>SUM(T558:T633)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22" t="s">
        <v>86</v>
      </c>
      <c r="AT557" s="223" t="s">
        <v>77</v>
      </c>
      <c r="AU557" s="223" t="s">
        <v>86</v>
      </c>
      <c r="AY557" s="222" t="s">
        <v>150</v>
      </c>
      <c r="BK557" s="224">
        <f>SUM(BK558:BK633)</f>
        <v>0</v>
      </c>
    </row>
    <row r="558" s="2" customFormat="1" ht="24.15" customHeight="1">
      <c r="A558" s="39"/>
      <c r="B558" s="40"/>
      <c r="C558" s="227" t="s">
        <v>1041</v>
      </c>
      <c r="D558" s="227" t="s">
        <v>156</v>
      </c>
      <c r="E558" s="228" t="s">
        <v>1042</v>
      </c>
      <c r="F558" s="229" t="s">
        <v>1043</v>
      </c>
      <c r="G558" s="230" t="s">
        <v>494</v>
      </c>
      <c r="H558" s="231">
        <v>2183.2350000000001</v>
      </c>
      <c r="I558" s="232"/>
      <c r="J558" s="233">
        <f>ROUND(I558*H558,2)</f>
        <v>0</v>
      </c>
      <c r="K558" s="229" t="s">
        <v>160</v>
      </c>
      <c r="L558" s="45"/>
      <c r="M558" s="234" t="s">
        <v>1</v>
      </c>
      <c r="N558" s="235" t="s">
        <v>43</v>
      </c>
      <c r="O558" s="92"/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8" t="s">
        <v>149</v>
      </c>
      <c r="AT558" s="238" t="s">
        <v>156</v>
      </c>
      <c r="AU558" s="238" t="s">
        <v>88</v>
      </c>
      <c r="AY558" s="18" t="s">
        <v>150</v>
      </c>
      <c r="BE558" s="239">
        <f>IF(N558="základní",J558,0)</f>
        <v>0</v>
      </c>
      <c r="BF558" s="239">
        <f>IF(N558="snížená",J558,0)</f>
        <v>0</v>
      </c>
      <c r="BG558" s="239">
        <f>IF(N558="zákl. přenesená",J558,0)</f>
        <v>0</v>
      </c>
      <c r="BH558" s="239">
        <f>IF(N558="sníž. přenesená",J558,0)</f>
        <v>0</v>
      </c>
      <c r="BI558" s="239">
        <f>IF(N558="nulová",J558,0)</f>
        <v>0</v>
      </c>
      <c r="BJ558" s="18" t="s">
        <v>86</v>
      </c>
      <c r="BK558" s="239">
        <f>ROUND(I558*H558,2)</f>
        <v>0</v>
      </c>
      <c r="BL558" s="18" t="s">
        <v>149</v>
      </c>
      <c r="BM558" s="238" t="s">
        <v>1044</v>
      </c>
    </row>
    <row r="559" s="13" customFormat="1">
      <c r="A559" s="13"/>
      <c r="B559" s="240"/>
      <c r="C559" s="241"/>
      <c r="D559" s="242" t="s">
        <v>163</v>
      </c>
      <c r="E559" s="243" t="s">
        <v>1</v>
      </c>
      <c r="F559" s="244" t="s">
        <v>480</v>
      </c>
      <c r="G559" s="241"/>
      <c r="H559" s="243" t="s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0" t="s">
        <v>163</v>
      </c>
      <c r="AU559" s="250" t="s">
        <v>88</v>
      </c>
      <c r="AV559" s="13" t="s">
        <v>86</v>
      </c>
      <c r="AW559" s="13" t="s">
        <v>33</v>
      </c>
      <c r="AX559" s="13" t="s">
        <v>78</v>
      </c>
      <c r="AY559" s="250" t="s">
        <v>150</v>
      </c>
    </row>
    <row r="560" s="14" customFormat="1">
      <c r="A560" s="14"/>
      <c r="B560" s="251"/>
      <c r="C560" s="252"/>
      <c r="D560" s="242" t="s">
        <v>163</v>
      </c>
      <c r="E560" s="253" t="s">
        <v>1</v>
      </c>
      <c r="F560" s="254" t="s">
        <v>1045</v>
      </c>
      <c r="G560" s="252"/>
      <c r="H560" s="255">
        <v>484.00999999999999</v>
      </c>
      <c r="I560" s="256"/>
      <c r="J560" s="252"/>
      <c r="K560" s="252"/>
      <c r="L560" s="257"/>
      <c r="M560" s="258"/>
      <c r="N560" s="259"/>
      <c r="O560" s="259"/>
      <c r="P560" s="259"/>
      <c r="Q560" s="259"/>
      <c r="R560" s="259"/>
      <c r="S560" s="259"/>
      <c r="T560" s="260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1" t="s">
        <v>163</v>
      </c>
      <c r="AU560" s="261" t="s">
        <v>88</v>
      </c>
      <c r="AV560" s="14" t="s">
        <v>88</v>
      </c>
      <c r="AW560" s="14" t="s">
        <v>33</v>
      </c>
      <c r="AX560" s="14" t="s">
        <v>78</v>
      </c>
      <c r="AY560" s="261" t="s">
        <v>150</v>
      </c>
    </row>
    <row r="561" s="14" customFormat="1">
      <c r="A561" s="14"/>
      <c r="B561" s="251"/>
      <c r="C561" s="252"/>
      <c r="D561" s="242" t="s">
        <v>163</v>
      </c>
      <c r="E561" s="253" t="s">
        <v>1</v>
      </c>
      <c r="F561" s="254" t="s">
        <v>1046</v>
      </c>
      <c r="G561" s="252"/>
      <c r="H561" s="255">
        <v>35.904000000000003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1" t="s">
        <v>163</v>
      </c>
      <c r="AU561" s="261" t="s">
        <v>88</v>
      </c>
      <c r="AV561" s="14" t="s">
        <v>88</v>
      </c>
      <c r="AW561" s="14" t="s">
        <v>33</v>
      </c>
      <c r="AX561" s="14" t="s">
        <v>78</v>
      </c>
      <c r="AY561" s="261" t="s">
        <v>150</v>
      </c>
    </row>
    <row r="562" s="14" customFormat="1">
      <c r="A562" s="14"/>
      <c r="B562" s="251"/>
      <c r="C562" s="252"/>
      <c r="D562" s="242" t="s">
        <v>163</v>
      </c>
      <c r="E562" s="253" t="s">
        <v>1</v>
      </c>
      <c r="F562" s="254" t="s">
        <v>1047</v>
      </c>
      <c r="G562" s="252"/>
      <c r="H562" s="255">
        <v>1.0149999999999999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163</v>
      </c>
      <c r="AU562" s="261" t="s">
        <v>88</v>
      </c>
      <c r="AV562" s="14" t="s">
        <v>88</v>
      </c>
      <c r="AW562" s="14" t="s">
        <v>33</v>
      </c>
      <c r="AX562" s="14" t="s">
        <v>78</v>
      </c>
      <c r="AY562" s="261" t="s">
        <v>150</v>
      </c>
    </row>
    <row r="563" s="14" customFormat="1">
      <c r="A563" s="14"/>
      <c r="B563" s="251"/>
      <c r="C563" s="252"/>
      <c r="D563" s="242" t="s">
        <v>163</v>
      </c>
      <c r="E563" s="253" t="s">
        <v>1</v>
      </c>
      <c r="F563" s="254" t="s">
        <v>1048</v>
      </c>
      <c r="G563" s="252"/>
      <c r="H563" s="255">
        <v>24.530999999999999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1" t="s">
        <v>163</v>
      </c>
      <c r="AU563" s="261" t="s">
        <v>88</v>
      </c>
      <c r="AV563" s="14" t="s">
        <v>88</v>
      </c>
      <c r="AW563" s="14" t="s">
        <v>33</v>
      </c>
      <c r="AX563" s="14" t="s">
        <v>78</v>
      </c>
      <c r="AY563" s="261" t="s">
        <v>150</v>
      </c>
    </row>
    <row r="564" s="14" customFormat="1">
      <c r="A564" s="14"/>
      <c r="B564" s="251"/>
      <c r="C564" s="252"/>
      <c r="D564" s="242" t="s">
        <v>163</v>
      </c>
      <c r="E564" s="253" t="s">
        <v>1</v>
      </c>
      <c r="F564" s="254" t="s">
        <v>1049</v>
      </c>
      <c r="G564" s="252"/>
      <c r="H564" s="255">
        <v>669.755</v>
      </c>
      <c r="I564" s="256"/>
      <c r="J564" s="252"/>
      <c r="K564" s="252"/>
      <c r="L564" s="257"/>
      <c r="M564" s="258"/>
      <c r="N564" s="259"/>
      <c r="O564" s="259"/>
      <c r="P564" s="259"/>
      <c r="Q564" s="259"/>
      <c r="R564" s="259"/>
      <c r="S564" s="259"/>
      <c r="T564" s="26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1" t="s">
        <v>163</v>
      </c>
      <c r="AU564" s="261" t="s">
        <v>88</v>
      </c>
      <c r="AV564" s="14" t="s">
        <v>88</v>
      </c>
      <c r="AW564" s="14" t="s">
        <v>33</v>
      </c>
      <c r="AX564" s="14" t="s">
        <v>78</v>
      </c>
      <c r="AY564" s="261" t="s">
        <v>150</v>
      </c>
    </row>
    <row r="565" s="13" customFormat="1">
      <c r="A565" s="13"/>
      <c r="B565" s="240"/>
      <c r="C565" s="241"/>
      <c r="D565" s="242" t="s">
        <v>163</v>
      </c>
      <c r="E565" s="243" t="s">
        <v>1</v>
      </c>
      <c r="F565" s="244" t="s">
        <v>1050</v>
      </c>
      <c r="G565" s="241"/>
      <c r="H565" s="243" t="s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0" t="s">
        <v>163</v>
      </c>
      <c r="AU565" s="250" t="s">
        <v>88</v>
      </c>
      <c r="AV565" s="13" t="s">
        <v>86</v>
      </c>
      <c r="AW565" s="13" t="s">
        <v>33</v>
      </c>
      <c r="AX565" s="13" t="s">
        <v>78</v>
      </c>
      <c r="AY565" s="250" t="s">
        <v>150</v>
      </c>
    </row>
    <row r="566" s="14" customFormat="1">
      <c r="A566" s="14"/>
      <c r="B566" s="251"/>
      <c r="C566" s="252"/>
      <c r="D566" s="242" t="s">
        <v>163</v>
      </c>
      <c r="E566" s="253" t="s">
        <v>1</v>
      </c>
      <c r="F566" s="254" t="s">
        <v>1051</v>
      </c>
      <c r="G566" s="252"/>
      <c r="H566" s="255">
        <v>968.01999999999998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1" t="s">
        <v>163</v>
      </c>
      <c r="AU566" s="261" t="s">
        <v>88</v>
      </c>
      <c r="AV566" s="14" t="s">
        <v>88</v>
      </c>
      <c r="AW566" s="14" t="s">
        <v>33</v>
      </c>
      <c r="AX566" s="14" t="s">
        <v>78</v>
      </c>
      <c r="AY566" s="261" t="s">
        <v>150</v>
      </c>
    </row>
    <row r="567" s="15" customFormat="1">
      <c r="A567" s="15"/>
      <c r="B567" s="265"/>
      <c r="C567" s="266"/>
      <c r="D567" s="242" t="s">
        <v>163</v>
      </c>
      <c r="E567" s="267" t="s">
        <v>1</v>
      </c>
      <c r="F567" s="268" t="s">
        <v>311</v>
      </c>
      <c r="G567" s="266"/>
      <c r="H567" s="269">
        <v>2183.2350000000001</v>
      </c>
      <c r="I567" s="270"/>
      <c r="J567" s="266"/>
      <c r="K567" s="266"/>
      <c r="L567" s="271"/>
      <c r="M567" s="272"/>
      <c r="N567" s="273"/>
      <c r="O567" s="273"/>
      <c r="P567" s="273"/>
      <c r="Q567" s="273"/>
      <c r="R567" s="273"/>
      <c r="S567" s="273"/>
      <c r="T567" s="274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75" t="s">
        <v>163</v>
      </c>
      <c r="AU567" s="275" t="s">
        <v>88</v>
      </c>
      <c r="AV567" s="15" t="s">
        <v>149</v>
      </c>
      <c r="AW567" s="15" t="s">
        <v>33</v>
      </c>
      <c r="AX567" s="15" t="s">
        <v>86</v>
      </c>
      <c r="AY567" s="275" t="s">
        <v>150</v>
      </c>
    </row>
    <row r="568" s="2" customFormat="1" ht="24.15" customHeight="1">
      <c r="A568" s="39"/>
      <c r="B568" s="40"/>
      <c r="C568" s="227" t="s">
        <v>1052</v>
      </c>
      <c r="D568" s="227" t="s">
        <v>156</v>
      </c>
      <c r="E568" s="228" t="s">
        <v>1053</v>
      </c>
      <c r="F568" s="229" t="s">
        <v>1054</v>
      </c>
      <c r="G568" s="230" t="s">
        <v>494</v>
      </c>
      <c r="H568" s="231">
        <v>25032.325000000001</v>
      </c>
      <c r="I568" s="232"/>
      <c r="J568" s="233">
        <f>ROUND(I568*H568,2)</f>
        <v>0</v>
      </c>
      <c r="K568" s="229" t="s">
        <v>160</v>
      </c>
      <c r="L568" s="45"/>
      <c r="M568" s="234" t="s">
        <v>1</v>
      </c>
      <c r="N568" s="235" t="s">
        <v>43</v>
      </c>
      <c r="O568" s="92"/>
      <c r="P568" s="236">
        <f>O568*H568</f>
        <v>0</v>
      </c>
      <c r="Q568" s="236">
        <v>0</v>
      </c>
      <c r="R568" s="236">
        <f>Q568*H568</f>
        <v>0</v>
      </c>
      <c r="S568" s="236">
        <v>0</v>
      </c>
      <c r="T568" s="237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8" t="s">
        <v>149</v>
      </c>
      <c r="AT568" s="238" t="s">
        <v>156</v>
      </c>
      <c r="AU568" s="238" t="s">
        <v>88</v>
      </c>
      <c r="AY568" s="18" t="s">
        <v>150</v>
      </c>
      <c r="BE568" s="239">
        <f>IF(N568="základní",J568,0)</f>
        <v>0</v>
      </c>
      <c r="BF568" s="239">
        <f>IF(N568="snížená",J568,0)</f>
        <v>0</v>
      </c>
      <c r="BG568" s="239">
        <f>IF(N568="zákl. přenesená",J568,0)</f>
        <v>0</v>
      </c>
      <c r="BH568" s="239">
        <f>IF(N568="sníž. přenesená",J568,0)</f>
        <v>0</v>
      </c>
      <c r="BI568" s="239">
        <f>IF(N568="nulová",J568,0)</f>
        <v>0</v>
      </c>
      <c r="BJ568" s="18" t="s">
        <v>86</v>
      </c>
      <c r="BK568" s="239">
        <f>ROUND(I568*H568,2)</f>
        <v>0</v>
      </c>
      <c r="BL568" s="18" t="s">
        <v>149</v>
      </c>
      <c r="BM568" s="238" t="s">
        <v>1055</v>
      </c>
    </row>
    <row r="569" s="13" customFormat="1">
      <c r="A569" s="13"/>
      <c r="B569" s="240"/>
      <c r="C569" s="241"/>
      <c r="D569" s="242" t="s">
        <v>163</v>
      </c>
      <c r="E569" s="243" t="s">
        <v>1</v>
      </c>
      <c r="F569" s="244" t="s">
        <v>1056</v>
      </c>
      <c r="G569" s="241"/>
      <c r="H569" s="243" t="s">
        <v>1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163</v>
      </c>
      <c r="AU569" s="250" t="s">
        <v>88</v>
      </c>
      <c r="AV569" s="13" t="s">
        <v>86</v>
      </c>
      <c r="AW569" s="13" t="s">
        <v>33</v>
      </c>
      <c r="AX569" s="13" t="s">
        <v>78</v>
      </c>
      <c r="AY569" s="250" t="s">
        <v>150</v>
      </c>
    </row>
    <row r="570" s="14" customFormat="1">
      <c r="A570" s="14"/>
      <c r="B570" s="251"/>
      <c r="C570" s="252"/>
      <c r="D570" s="242" t="s">
        <v>163</v>
      </c>
      <c r="E570" s="253" t="s">
        <v>1</v>
      </c>
      <c r="F570" s="254" t="s">
        <v>1057</v>
      </c>
      <c r="G570" s="252"/>
      <c r="H570" s="255">
        <v>9196.1900000000005</v>
      </c>
      <c r="I570" s="256"/>
      <c r="J570" s="252"/>
      <c r="K570" s="252"/>
      <c r="L570" s="257"/>
      <c r="M570" s="258"/>
      <c r="N570" s="259"/>
      <c r="O570" s="259"/>
      <c r="P570" s="259"/>
      <c r="Q570" s="259"/>
      <c r="R570" s="259"/>
      <c r="S570" s="259"/>
      <c r="T570" s="26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1" t="s">
        <v>163</v>
      </c>
      <c r="AU570" s="261" t="s">
        <v>88</v>
      </c>
      <c r="AV570" s="14" t="s">
        <v>88</v>
      </c>
      <c r="AW570" s="14" t="s">
        <v>33</v>
      </c>
      <c r="AX570" s="14" t="s">
        <v>78</v>
      </c>
      <c r="AY570" s="261" t="s">
        <v>150</v>
      </c>
    </row>
    <row r="571" s="14" customFormat="1">
      <c r="A571" s="14"/>
      <c r="B571" s="251"/>
      <c r="C571" s="252"/>
      <c r="D571" s="242" t="s">
        <v>163</v>
      </c>
      <c r="E571" s="253" t="s">
        <v>1</v>
      </c>
      <c r="F571" s="254" t="s">
        <v>1058</v>
      </c>
      <c r="G571" s="252"/>
      <c r="H571" s="255">
        <v>682.17600000000004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163</v>
      </c>
      <c r="AU571" s="261" t="s">
        <v>88</v>
      </c>
      <c r="AV571" s="14" t="s">
        <v>88</v>
      </c>
      <c r="AW571" s="14" t="s">
        <v>33</v>
      </c>
      <c r="AX571" s="14" t="s">
        <v>78</v>
      </c>
      <c r="AY571" s="261" t="s">
        <v>150</v>
      </c>
    </row>
    <row r="572" s="14" customFormat="1">
      <c r="A572" s="14"/>
      <c r="B572" s="251"/>
      <c r="C572" s="252"/>
      <c r="D572" s="242" t="s">
        <v>163</v>
      </c>
      <c r="E572" s="253" t="s">
        <v>1</v>
      </c>
      <c r="F572" s="254" t="s">
        <v>1059</v>
      </c>
      <c r="G572" s="252"/>
      <c r="H572" s="255">
        <v>19.285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1" t="s">
        <v>163</v>
      </c>
      <c r="AU572" s="261" t="s">
        <v>88</v>
      </c>
      <c r="AV572" s="14" t="s">
        <v>88</v>
      </c>
      <c r="AW572" s="14" t="s">
        <v>33</v>
      </c>
      <c r="AX572" s="14" t="s">
        <v>78</v>
      </c>
      <c r="AY572" s="261" t="s">
        <v>150</v>
      </c>
    </row>
    <row r="573" s="14" customFormat="1">
      <c r="A573" s="14"/>
      <c r="B573" s="251"/>
      <c r="C573" s="252"/>
      <c r="D573" s="242" t="s">
        <v>163</v>
      </c>
      <c r="E573" s="253" t="s">
        <v>1</v>
      </c>
      <c r="F573" s="254" t="s">
        <v>1060</v>
      </c>
      <c r="G573" s="252"/>
      <c r="H573" s="255">
        <v>466.089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1" t="s">
        <v>163</v>
      </c>
      <c r="AU573" s="261" t="s">
        <v>88</v>
      </c>
      <c r="AV573" s="14" t="s">
        <v>88</v>
      </c>
      <c r="AW573" s="14" t="s">
        <v>33</v>
      </c>
      <c r="AX573" s="14" t="s">
        <v>78</v>
      </c>
      <c r="AY573" s="261" t="s">
        <v>150</v>
      </c>
    </row>
    <row r="574" s="14" customFormat="1">
      <c r="A574" s="14"/>
      <c r="B574" s="251"/>
      <c r="C574" s="252"/>
      <c r="D574" s="242" t="s">
        <v>163</v>
      </c>
      <c r="E574" s="253" t="s">
        <v>1</v>
      </c>
      <c r="F574" s="254" t="s">
        <v>1061</v>
      </c>
      <c r="G574" s="252"/>
      <c r="H574" s="255">
        <v>12725.344999999999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1" t="s">
        <v>163</v>
      </c>
      <c r="AU574" s="261" t="s">
        <v>88</v>
      </c>
      <c r="AV574" s="14" t="s">
        <v>88</v>
      </c>
      <c r="AW574" s="14" t="s">
        <v>33</v>
      </c>
      <c r="AX574" s="14" t="s">
        <v>78</v>
      </c>
      <c r="AY574" s="261" t="s">
        <v>150</v>
      </c>
    </row>
    <row r="575" s="13" customFormat="1">
      <c r="A575" s="13"/>
      <c r="B575" s="240"/>
      <c r="C575" s="241"/>
      <c r="D575" s="242" t="s">
        <v>163</v>
      </c>
      <c r="E575" s="243" t="s">
        <v>1</v>
      </c>
      <c r="F575" s="244" t="s">
        <v>1050</v>
      </c>
      <c r="G575" s="241"/>
      <c r="H575" s="243" t="s">
        <v>1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0" t="s">
        <v>163</v>
      </c>
      <c r="AU575" s="250" t="s">
        <v>88</v>
      </c>
      <c r="AV575" s="13" t="s">
        <v>86</v>
      </c>
      <c r="AW575" s="13" t="s">
        <v>33</v>
      </c>
      <c r="AX575" s="13" t="s">
        <v>78</v>
      </c>
      <c r="AY575" s="250" t="s">
        <v>150</v>
      </c>
    </row>
    <row r="576" s="14" customFormat="1">
      <c r="A576" s="14"/>
      <c r="B576" s="251"/>
      <c r="C576" s="252"/>
      <c r="D576" s="242" t="s">
        <v>163</v>
      </c>
      <c r="E576" s="253" t="s">
        <v>1</v>
      </c>
      <c r="F576" s="254" t="s">
        <v>1062</v>
      </c>
      <c r="G576" s="252"/>
      <c r="H576" s="255">
        <v>1936.04</v>
      </c>
      <c r="I576" s="256"/>
      <c r="J576" s="252"/>
      <c r="K576" s="252"/>
      <c r="L576" s="257"/>
      <c r="M576" s="258"/>
      <c r="N576" s="259"/>
      <c r="O576" s="259"/>
      <c r="P576" s="259"/>
      <c r="Q576" s="259"/>
      <c r="R576" s="259"/>
      <c r="S576" s="259"/>
      <c r="T576" s="26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1" t="s">
        <v>163</v>
      </c>
      <c r="AU576" s="261" t="s">
        <v>88</v>
      </c>
      <c r="AV576" s="14" t="s">
        <v>88</v>
      </c>
      <c r="AW576" s="14" t="s">
        <v>33</v>
      </c>
      <c r="AX576" s="14" t="s">
        <v>78</v>
      </c>
      <c r="AY576" s="261" t="s">
        <v>150</v>
      </c>
    </row>
    <row r="577" s="14" customFormat="1">
      <c r="A577" s="14"/>
      <c r="B577" s="251"/>
      <c r="C577" s="252"/>
      <c r="D577" s="242" t="s">
        <v>163</v>
      </c>
      <c r="E577" s="253" t="s">
        <v>1</v>
      </c>
      <c r="F577" s="254" t="s">
        <v>1063</v>
      </c>
      <c r="G577" s="252"/>
      <c r="H577" s="255">
        <v>7.2000000000000002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1" t="s">
        <v>163</v>
      </c>
      <c r="AU577" s="261" t="s">
        <v>88</v>
      </c>
      <c r="AV577" s="14" t="s">
        <v>88</v>
      </c>
      <c r="AW577" s="14" t="s">
        <v>33</v>
      </c>
      <c r="AX577" s="14" t="s">
        <v>78</v>
      </c>
      <c r="AY577" s="261" t="s">
        <v>150</v>
      </c>
    </row>
    <row r="578" s="15" customFormat="1">
      <c r="A578" s="15"/>
      <c r="B578" s="265"/>
      <c r="C578" s="266"/>
      <c r="D578" s="242" t="s">
        <v>163</v>
      </c>
      <c r="E578" s="267" t="s">
        <v>1</v>
      </c>
      <c r="F578" s="268" t="s">
        <v>311</v>
      </c>
      <c r="G578" s="266"/>
      <c r="H578" s="269">
        <v>25032.325000000001</v>
      </c>
      <c r="I578" s="270"/>
      <c r="J578" s="266"/>
      <c r="K578" s="266"/>
      <c r="L578" s="271"/>
      <c r="M578" s="272"/>
      <c r="N578" s="273"/>
      <c r="O578" s="273"/>
      <c r="P578" s="273"/>
      <c r="Q578" s="273"/>
      <c r="R578" s="273"/>
      <c r="S578" s="273"/>
      <c r="T578" s="274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5" t="s">
        <v>163</v>
      </c>
      <c r="AU578" s="275" t="s">
        <v>88</v>
      </c>
      <c r="AV578" s="15" t="s">
        <v>149</v>
      </c>
      <c r="AW578" s="15" t="s">
        <v>33</v>
      </c>
      <c r="AX578" s="15" t="s">
        <v>86</v>
      </c>
      <c r="AY578" s="275" t="s">
        <v>150</v>
      </c>
    </row>
    <row r="579" s="2" customFormat="1" ht="24.15" customHeight="1">
      <c r="A579" s="39"/>
      <c r="B579" s="40"/>
      <c r="C579" s="227" t="s">
        <v>1064</v>
      </c>
      <c r="D579" s="227" t="s">
        <v>156</v>
      </c>
      <c r="E579" s="228" t="s">
        <v>1065</v>
      </c>
      <c r="F579" s="229" t="s">
        <v>1066</v>
      </c>
      <c r="G579" s="230" t="s">
        <v>494</v>
      </c>
      <c r="H579" s="231">
        <v>19.588000000000001</v>
      </c>
      <c r="I579" s="232"/>
      <c r="J579" s="233">
        <f>ROUND(I579*H579,2)</f>
        <v>0</v>
      </c>
      <c r="K579" s="229" t="s">
        <v>160</v>
      </c>
      <c r="L579" s="45"/>
      <c r="M579" s="234" t="s">
        <v>1</v>
      </c>
      <c r="N579" s="235" t="s">
        <v>43</v>
      </c>
      <c r="O579" s="92"/>
      <c r="P579" s="236">
        <f>O579*H579</f>
        <v>0</v>
      </c>
      <c r="Q579" s="236">
        <v>0</v>
      </c>
      <c r="R579" s="236">
        <f>Q579*H579</f>
        <v>0</v>
      </c>
      <c r="S579" s="236">
        <v>0</v>
      </c>
      <c r="T579" s="237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8" t="s">
        <v>149</v>
      </c>
      <c r="AT579" s="238" t="s">
        <v>156</v>
      </c>
      <c r="AU579" s="238" t="s">
        <v>88</v>
      </c>
      <c r="AY579" s="18" t="s">
        <v>150</v>
      </c>
      <c r="BE579" s="239">
        <f>IF(N579="základní",J579,0)</f>
        <v>0</v>
      </c>
      <c r="BF579" s="239">
        <f>IF(N579="snížená",J579,0)</f>
        <v>0</v>
      </c>
      <c r="BG579" s="239">
        <f>IF(N579="zákl. přenesená",J579,0)</f>
        <v>0</v>
      </c>
      <c r="BH579" s="239">
        <f>IF(N579="sníž. přenesená",J579,0)</f>
        <v>0</v>
      </c>
      <c r="BI579" s="239">
        <f>IF(N579="nulová",J579,0)</f>
        <v>0</v>
      </c>
      <c r="BJ579" s="18" t="s">
        <v>86</v>
      </c>
      <c r="BK579" s="239">
        <f>ROUND(I579*H579,2)</f>
        <v>0</v>
      </c>
      <c r="BL579" s="18" t="s">
        <v>149</v>
      </c>
      <c r="BM579" s="238" t="s">
        <v>1067</v>
      </c>
    </row>
    <row r="580" s="13" customFormat="1">
      <c r="A580" s="13"/>
      <c r="B580" s="240"/>
      <c r="C580" s="241"/>
      <c r="D580" s="242" t="s">
        <v>163</v>
      </c>
      <c r="E580" s="243" t="s">
        <v>1</v>
      </c>
      <c r="F580" s="244" t="s">
        <v>480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163</v>
      </c>
      <c r="AU580" s="250" t="s">
        <v>88</v>
      </c>
      <c r="AV580" s="13" t="s">
        <v>86</v>
      </c>
      <c r="AW580" s="13" t="s">
        <v>33</v>
      </c>
      <c r="AX580" s="13" t="s">
        <v>78</v>
      </c>
      <c r="AY580" s="250" t="s">
        <v>150</v>
      </c>
    </row>
    <row r="581" s="14" customFormat="1">
      <c r="A581" s="14"/>
      <c r="B581" s="251"/>
      <c r="C581" s="252"/>
      <c r="D581" s="242" t="s">
        <v>163</v>
      </c>
      <c r="E581" s="253" t="s">
        <v>1</v>
      </c>
      <c r="F581" s="254" t="s">
        <v>1068</v>
      </c>
      <c r="G581" s="252"/>
      <c r="H581" s="255">
        <v>6.2480000000000002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163</v>
      </c>
      <c r="AU581" s="261" t="s">
        <v>88</v>
      </c>
      <c r="AV581" s="14" t="s">
        <v>88</v>
      </c>
      <c r="AW581" s="14" t="s">
        <v>33</v>
      </c>
      <c r="AX581" s="14" t="s">
        <v>78</v>
      </c>
      <c r="AY581" s="261" t="s">
        <v>150</v>
      </c>
    </row>
    <row r="582" s="14" customFormat="1">
      <c r="A582" s="14"/>
      <c r="B582" s="251"/>
      <c r="C582" s="252"/>
      <c r="D582" s="242" t="s">
        <v>163</v>
      </c>
      <c r="E582" s="253" t="s">
        <v>1</v>
      </c>
      <c r="F582" s="254" t="s">
        <v>1069</v>
      </c>
      <c r="G582" s="252"/>
      <c r="H582" s="255">
        <v>1.04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1" t="s">
        <v>163</v>
      </c>
      <c r="AU582" s="261" t="s">
        <v>88</v>
      </c>
      <c r="AV582" s="14" t="s">
        <v>88</v>
      </c>
      <c r="AW582" s="14" t="s">
        <v>33</v>
      </c>
      <c r="AX582" s="14" t="s">
        <v>78</v>
      </c>
      <c r="AY582" s="261" t="s">
        <v>150</v>
      </c>
    </row>
    <row r="583" s="14" customFormat="1">
      <c r="A583" s="14"/>
      <c r="B583" s="251"/>
      <c r="C583" s="252"/>
      <c r="D583" s="242" t="s">
        <v>163</v>
      </c>
      <c r="E583" s="253" t="s">
        <v>1</v>
      </c>
      <c r="F583" s="254" t="s">
        <v>1070</v>
      </c>
      <c r="G583" s="252"/>
      <c r="H583" s="255">
        <v>11.039999999999999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163</v>
      </c>
      <c r="AU583" s="261" t="s">
        <v>88</v>
      </c>
      <c r="AV583" s="14" t="s">
        <v>88</v>
      </c>
      <c r="AW583" s="14" t="s">
        <v>33</v>
      </c>
      <c r="AX583" s="14" t="s">
        <v>78</v>
      </c>
      <c r="AY583" s="261" t="s">
        <v>150</v>
      </c>
    </row>
    <row r="584" s="14" customFormat="1">
      <c r="A584" s="14"/>
      <c r="B584" s="251"/>
      <c r="C584" s="252"/>
      <c r="D584" s="242" t="s">
        <v>163</v>
      </c>
      <c r="E584" s="253" t="s">
        <v>1</v>
      </c>
      <c r="F584" s="254" t="s">
        <v>1071</v>
      </c>
      <c r="G584" s="252"/>
      <c r="H584" s="255">
        <v>1.26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1" t="s">
        <v>163</v>
      </c>
      <c r="AU584" s="261" t="s">
        <v>88</v>
      </c>
      <c r="AV584" s="14" t="s">
        <v>88</v>
      </c>
      <c r="AW584" s="14" t="s">
        <v>33</v>
      </c>
      <c r="AX584" s="14" t="s">
        <v>78</v>
      </c>
      <c r="AY584" s="261" t="s">
        <v>150</v>
      </c>
    </row>
    <row r="585" s="15" customFormat="1">
      <c r="A585" s="15"/>
      <c r="B585" s="265"/>
      <c r="C585" s="266"/>
      <c r="D585" s="242" t="s">
        <v>163</v>
      </c>
      <c r="E585" s="267" t="s">
        <v>1</v>
      </c>
      <c r="F585" s="268" t="s">
        <v>311</v>
      </c>
      <c r="G585" s="266"/>
      <c r="H585" s="269">
        <v>19.588000000000001</v>
      </c>
      <c r="I585" s="270"/>
      <c r="J585" s="266"/>
      <c r="K585" s="266"/>
      <c r="L585" s="271"/>
      <c r="M585" s="272"/>
      <c r="N585" s="273"/>
      <c r="O585" s="273"/>
      <c r="P585" s="273"/>
      <c r="Q585" s="273"/>
      <c r="R585" s="273"/>
      <c r="S585" s="273"/>
      <c r="T585" s="274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5" t="s">
        <v>163</v>
      </c>
      <c r="AU585" s="275" t="s">
        <v>88</v>
      </c>
      <c r="AV585" s="15" t="s">
        <v>149</v>
      </c>
      <c r="AW585" s="15" t="s">
        <v>33</v>
      </c>
      <c r="AX585" s="15" t="s">
        <v>86</v>
      </c>
      <c r="AY585" s="275" t="s">
        <v>150</v>
      </c>
    </row>
    <row r="586" s="2" customFormat="1" ht="24.15" customHeight="1">
      <c r="A586" s="39"/>
      <c r="B586" s="40"/>
      <c r="C586" s="227" t="s">
        <v>1072</v>
      </c>
      <c r="D586" s="227" t="s">
        <v>156</v>
      </c>
      <c r="E586" s="228" t="s">
        <v>1073</v>
      </c>
      <c r="F586" s="229" t="s">
        <v>1054</v>
      </c>
      <c r="G586" s="230" t="s">
        <v>494</v>
      </c>
      <c r="H586" s="231">
        <v>372.17200000000003</v>
      </c>
      <c r="I586" s="232"/>
      <c r="J586" s="233">
        <f>ROUND(I586*H586,2)</f>
        <v>0</v>
      </c>
      <c r="K586" s="229" t="s">
        <v>160</v>
      </c>
      <c r="L586" s="45"/>
      <c r="M586" s="234" t="s">
        <v>1</v>
      </c>
      <c r="N586" s="235" t="s">
        <v>43</v>
      </c>
      <c r="O586" s="92"/>
      <c r="P586" s="236">
        <f>O586*H586</f>
        <v>0</v>
      </c>
      <c r="Q586" s="236">
        <v>0</v>
      </c>
      <c r="R586" s="236">
        <f>Q586*H586</f>
        <v>0</v>
      </c>
      <c r="S586" s="236">
        <v>0</v>
      </c>
      <c r="T586" s="23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8" t="s">
        <v>149</v>
      </c>
      <c r="AT586" s="238" t="s">
        <v>156</v>
      </c>
      <c r="AU586" s="238" t="s">
        <v>88</v>
      </c>
      <c r="AY586" s="18" t="s">
        <v>150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8" t="s">
        <v>86</v>
      </c>
      <c r="BK586" s="239">
        <f>ROUND(I586*H586,2)</f>
        <v>0</v>
      </c>
      <c r="BL586" s="18" t="s">
        <v>149</v>
      </c>
      <c r="BM586" s="238" t="s">
        <v>1074</v>
      </c>
    </row>
    <row r="587" s="13" customFormat="1">
      <c r="A587" s="13"/>
      <c r="B587" s="240"/>
      <c r="C587" s="241"/>
      <c r="D587" s="242" t="s">
        <v>163</v>
      </c>
      <c r="E587" s="243" t="s">
        <v>1</v>
      </c>
      <c r="F587" s="244" t="s">
        <v>480</v>
      </c>
      <c r="G587" s="241"/>
      <c r="H587" s="243" t="s">
        <v>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163</v>
      </c>
      <c r="AU587" s="250" t="s">
        <v>88</v>
      </c>
      <c r="AV587" s="13" t="s">
        <v>86</v>
      </c>
      <c r="AW587" s="13" t="s">
        <v>33</v>
      </c>
      <c r="AX587" s="13" t="s">
        <v>78</v>
      </c>
      <c r="AY587" s="250" t="s">
        <v>150</v>
      </c>
    </row>
    <row r="588" s="14" customFormat="1">
      <c r="A588" s="14"/>
      <c r="B588" s="251"/>
      <c r="C588" s="252"/>
      <c r="D588" s="242" t="s">
        <v>163</v>
      </c>
      <c r="E588" s="253" t="s">
        <v>1</v>
      </c>
      <c r="F588" s="254" t="s">
        <v>1075</v>
      </c>
      <c r="G588" s="252"/>
      <c r="H588" s="255">
        <v>118.712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1" t="s">
        <v>163</v>
      </c>
      <c r="AU588" s="261" t="s">
        <v>88</v>
      </c>
      <c r="AV588" s="14" t="s">
        <v>88</v>
      </c>
      <c r="AW588" s="14" t="s">
        <v>33</v>
      </c>
      <c r="AX588" s="14" t="s">
        <v>78</v>
      </c>
      <c r="AY588" s="261" t="s">
        <v>150</v>
      </c>
    </row>
    <row r="589" s="14" customFormat="1">
      <c r="A589" s="14"/>
      <c r="B589" s="251"/>
      <c r="C589" s="252"/>
      <c r="D589" s="242" t="s">
        <v>163</v>
      </c>
      <c r="E589" s="253" t="s">
        <v>1</v>
      </c>
      <c r="F589" s="254" t="s">
        <v>1076</v>
      </c>
      <c r="G589" s="252"/>
      <c r="H589" s="255">
        <v>19.760000000000002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163</v>
      </c>
      <c r="AU589" s="261" t="s">
        <v>88</v>
      </c>
      <c r="AV589" s="14" t="s">
        <v>88</v>
      </c>
      <c r="AW589" s="14" t="s">
        <v>33</v>
      </c>
      <c r="AX589" s="14" t="s">
        <v>78</v>
      </c>
      <c r="AY589" s="261" t="s">
        <v>150</v>
      </c>
    </row>
    <row r="590" s="14" customFormat="1">
      <c r="A590" s="14"/>
      <c r="B590" s="251"/>
      <c r="C590" s="252"/>
      <c r="D590" s="242" t="s">
        <v>163</v>
      </c>
      <c r="E590" s="253" t="s">
        <v>1</v>
      </c>
      <c r="F590" s="254" t="s">
        <v>1077</v>
      </c>
      <c r="G590" s="252"/>
      <c r="H590" s="255">
        <v>209.75999999999999</v>
      </c>
      <c r="I590" s="256"/>
      <c r="J590" s="252"/>
      <c r="K590" s="252"/>
      <c r="L590" s="257"/>
      <c r="M590" s="258"/>
      <c r="N590" s="259"/>
      <c r="O590" s="259"/>
      <c r="P590" s="259"/>
      <c r="Q590" s="259"/>
      <c r="R590" s="259"/>
      <c r="S590" s="259"/>
      <c r="T590" s="260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1" t="s">
        <v>163</v>
      </c>
      <c r="AU590" s="261" t="s">
        <v>88</v>
      </c>
      <c r="AV590" s="14" t="s">
        <v>88</v>
      </c>
      <c r="AW590" s="14" t="s">
        <v>33</v>
      </c>
      <c r="AX590" s="14" t="s">
        <v>78</v>
      </c>
      <c r="AY590" s="261" t="s">
        <v>150</v>
      </c>
    </row>
    <row r="591" s="14" customFormat="1">
      <c r="A591" s="14"/>
      <c r="B591" s="251"/>
      <c r="C591" s="252"/>
      <c r="D591" s="242" t="s">
        <v>163</v>
      </c>
      <c r="E591" s="253" t="s">
        <v>1</v>
      </c>
      <c r="F591" s="254" t="s">
        <v>1078</v>
      </c>
      <c r="G591" s="252"/>
      <c r="H591" s="255">
        <v>23.940000000000001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163</v>
      </c>
      <c r="AU591" s="261" t="s">
        <v>88</v>
      </c>
      <c r="AV591" s="14" t="s">
        <v>88</v>
      </c>
      <c r="AW591" s="14" t="s">
        <v>33</v>
      </c>
      <c r="AX591" s="14" t="s">
        <v>78</v>
      </c>
      <c r="AY591" s="261" t="s">
        <v>150</v>
      </c>
    </row>
    <row r="592" s="15" customFormat="1">
      <c r="A592" s="15"/>
      <c r="B592" s="265"/>
      <c r="C592" s="266"/>
      <c r="D592" s="242" t="s">
        <v>163</v>
      </c>
      <c r="E592" s="267" t="s">
        <v>1</v>
      </c>
      <c r="F592" s="268" t="s">
        <v>311</v>
      </c>
      <c r="G592" s="266"/>
      <c r="H592" s="269">
        <v>372.17200000000003</v>
      </c>
      <c r="I592" s="270"/>
      <c r="J592" s="266"/>
      <c r="K592" s="266"/>
      <c r="L592" s="271"/>
      <c r="M592" s="272"/>
      <c r="N592" s="273"/>
      <c r="O592" s="273"/>
      <c r="P592" s="273"/>
      <c r="Q592" s="273"/>
      <c r="R592" s="273"/>
      <c r="S592" s="273"/>
      <c r="T592" s="27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5" t="s">
        <v>163</v>
      </c>
      <c r="AU592" s="275" t="s">
        <v>88</v>
      </c>
      <c r="AV592" s="15" t="s">
        <v>149</v>
      </c>
      <c r="AW592" s="15" t="s">
        <v>33</v>
      </c>
      <c r="AX592" s="15" t="s">
        <v>86</v>
      </c>
      <c r="AY592" s="275" t="s">
        <v>150</v>
      </c>
    </row>
    <row r="593" s="2" customFormat="1" ht="24.15" customHeight="1">
      <c r="A593" s="39"/>
      <c r="B593" s="40"/>
      <c r="C593" s="227" t="s">
        <v>1079</v>
      </c>
      <c r="D593" s="227" t="s">
        <v>156</v>
      </c>
      <c r="E593" s="228" t="s">
        <v>1080</v>
      </c>
      <c r="F593" s="229" t="s">
        <v>1081</v>
      </c>
      <c r="G593" s="230" t="s">
        <v>494</v>
      </c>
      <c r="H593" s="231">
        <v>19.646000000000001</v>
      </c>
      <c r="I593" s="232"/>
      <c r="J593" s="233">
        <f>ROUND(I593*H593,2)</f>
        <v>0</v>
      </c>
      <c r="K593" s="229" t="s">
        <v>160</v>
      </c>
      <c r="L593" s="45"/>
      <c r="M593" s="234" t="s">
        <v>1</v>
      </c>
      <c r="N593" s="235" t="s">
        <v>43</v>
      </c>
      <c r="O593" s="92"/>
      <c r="P593" s="236">
        <f>O593*H593</f>
        <v>0</v>
      </c>
      <c r="Q593" s="236">
        <v>0</v>
      </c>
      <c r="R593" s="236">
        <f>Q593*H593</f>
        <v>0</v>
      </c>
      <c r="S593" s="236">
        <v>0</v>
      </c>
      <c r="T593" s="237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8" t="s">
        <v>149</v>
      </c>
      <c r="AT593" s="238" t="s">
        <v>156</v>
      </c>
      <c r="AU593" s="238" t="s">
        <v>88</v>
      </c>
      <c r="AY593" s="18" t="s">
        <v>150</v>
      </c>
      <c r="BE593" s="239">
        <f>IF(N593="základní",J593,0)</f>
        <v>0</v>
      </c>
      <c r="BF593" s="239">
        <f>IF(N593="snížená",J593,0)</f>
        <v>0</v>
      </c>
      <c r="BG593" s="239">
        <f>IF(N593="zákl. přenesená",J593,0)</f>
        <v>0</v>
      </c>
      <c r="BH593" s="239">
        <f>IF(N593="sníž. přenesená",J593,0)</f>
        <v>0</v>
      </c>
      <c r="BI593" s="239">
        <f>IF(N593="nulová",J593,0)</f>
        <v>0</v>
      </c>
      <c r="BJ593" s="18" t="s">
        <v>86</v>
      </c>
      <c r="BK593" s="239">
        <f>ROUND(I593*H593,2)</f>
        <v>0</v>
      </c>
      <c r="BL593" s="18" t="s">
        <v>149</v>
      </c>
      <c r="BM593" s="238" t="s">
        <v>1082</v>
      </c>
    </row>
    <row r="594" s="13" customFormat="1">
      <c r="A594" s="13"/>
      <c r="B594" s="240"/>
      <c r="C594" s="241"/>
      <c r="D594" s="242" t="s">
        <v>163</v>
      </c>
      <c r="E594" s="243" t="s">
        <v>1</v>
      </c>
      <c r="F594" s="244" t="s">
        <v>1083</v>
      </c>
      <c r="G594" s="241"/>
      <c r="H594" s="243" t="s">
        <v>1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0" t="s">
        <v>163</v>
      </c>
      <c r="AU594" s="250" t="s">
        <v>88</v>
      </c>
      <c r="AV594" s="13" t="s">
        <v>86</v>
      </c>
      <c r="AW594" s="13" t="s">
        <v>33</v>
      </c>
      <c r="AX594" s="13" t="s">
        <v>78</v>
      </c>
      <c r="AY594" s="250" t="s">
        <v>150</v>
      </c>
    </row>
    <row r="595" s="14" customFormat="1">
      <c r="A595" s="14"/>
      <c r="B595" s="251"/>
      <c r="C595" s="252"/>
      <c r="D595" s="242" t="s">
        <v>163</v>
      </c>
      <c r="E595" s="253" t="s">
        <v>1</v>
      </c>
      <c r="F595" s="254" t="s">
        <v>1084</v>
      </c>
      <c r="G595" s="252"/>
      <c r="H595" s="255">
        <v>2.0710000000000002</v>
      </c>
      <c r="I595" s="256"/>
      <c r="J595" s="252"/>
      <c r="K595" s="252"/>
      <c r="L595" s="257"/>
      <c r="M595" s="258"/>
      <c r="N595" s="259"/>
      <c r="O595" s="259"/>
      <c r="P595" s="259"/>
      <c r="Q595" s="259"/>
      <c r="R595" s="259"/>
      <c r="S595" s="259"/>
      <c r="T595" s="26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1" t="s">
        <v>163</v>
      </c>
      <c r="AU595" s="261" t="s">
        <v>88</v>
      </c>
      <c r="AV595" s="14" t="s">
        <v>88</v>
      </c>
      <c r="AW595" s="14" t="s">
        <v>33</v>
      </c>
      <c r="AX595" s="14" t="s">
        <v>78</v>
      </c>
      <c r="AY595" s="261" t="s">
        <v>150</v>
      </c>
    </row>
    <row r="596" s="14" customFormat="1">
      <c r="A596" s="14"/>
      <c r="B596" s="251"/>
      <c r="C596" s="252"/>
      <c r="D596" s="242" t="s">
        <v>163</v>
      </c>
      <c r="E596" s="253" t="s">
        <v>1</v>
      </c>
      <c r="F596" s="254" t="s">
        <v>1085</v>
      </c>
      <c r="G596" s="252"/>
      <c r="H596" s="255">
        <v>12.256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163</v>
      </c>
      <c r="AU596" s="261" t="s">
        <v>88</v>
      </c>
      <c r="AV596" s="14" t="s">
        <v>88</v>
      </c>
      <c r="AW596" s="14" t="s">
        <v>33</v>
      </c>
      <c r="AX596" s="14" t="s">
        <v>78</v>
      </c>
      <c r="AY596" s="261" t="s">
        <v>150</v>
      </c>
    </row>
    <row r="597" s="14" customFormat="1">
      <c r="A597" s="14"/>
      <c r="B597" s="251"/>
      <c r="C597" s="252"/>
      <c r="D597" s="242" t="s">
        <v>163</v>
      </c>
      <c r="E597" s="253" t="s">
        <v>1</v>
      </c>
      <c r="F597" s="254" t="s">
        <v>1086</v>
      </c>
      <c r="G597" s="252"/>
      <c r="H597" s="255">
        <v>1.2929999999999999</v>
      </c>
      <c r="I597" s="256"/>
      <c r="J597" s="252"/>
      <c r="K597" s="252"/>
      <c r="L597" s="257"/>
      <c r="M597" s="258"/>
      <c r="N597" s="259"/>
      <c r="O597" s="259"/>
      <c r="P597" s="259"/>
      <c r="Q597" s="259"/>
      <c r="R597" s="259"/>
      <c r="S597" s="259"/>
      <c r="T597" s="26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1" t="s">
        <v>163</v>
      </c>
      <c r="AU597" s="261" t="s">
        <v>88</v>
      </c>
      <c r="AV597" s="14" t="s">
        <v>88</v>
      </c>
      <c r="AW597" s="14" t="s">
        <v>33</v>
      </c>
      <c r="AX597" s="14" t="s">
        <v>78</v>
      </c>
      <c r="AY597" s="261" t="s">
        <v>150</v>
      </c>
    </row>
    <row r="598" s="13" customFormat="1">
      <c r="A598" s="13"/>
      <c r="B598" s="240"/>
      <c r="C598" s="241"/>
      <c r="D598" s="242" t="s">
        <v>163</v>
      </c>
      <c r="E598" s="243" t="s">
        <v>1</v>
      </c>
      <c r="F598" s="244" t="s">
        <v>1087</v>
      </c>
      <c r="G598" s="241"/>
      <c r="H598" s="243" t="s">
        <v>1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0" t="s">
        <v>163</v>
      </c>
      <c r="AU598" s="250" t="s">
        <v>88</v>
      </c>
      <c r="AV598" s="13" t="s">
        <v>86</v>
      </c>
      <c r="AW598" s="13" t="s">
        <v>33</v>
      </c>
      <c r="AX598" s="13" t="s">
        <v>78</v>
      </c>
      <c r="AY598" s="250" t="s">
        <v>150</v>
      </c>
    </row>
    <row r="599" s="14" customFormat="1">
      <c r="A599" s="14"/>
      <c r="B599" s="251"/>
      <c r="C599" s="252"/>
      <c r="D599" s="242" t="s">
        <v>163</v>
      </c>
      <c r="E599" s="253" t="s">
        <v>1</v>
      </c>
      <c r="F599" s="254" t="s">
        <v>1088</v>
      </c>
      <c r="G599" s="252"/>
      <c r="H599" s="255">
        <v>3.6000000000000001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1" t="s">
        <v>163</v>
      </c>
      <c r="AU599" s="261" t="s">
        <v>88</v>
      </c>
      <c r="AV599" s="14" t="s">
        <v>88</v>
      </c>
      <c r="AW599" s="14" t="s">
        <v>33</v>
      </c>
      <c r="AX599" s="14" t="s">
        <v>78</v>
      </c>
      <c r="AY599" s="261" t="s">
        <v>150</v>
      </c>
    </row>
    <row r="600" s="14" customFormat="1">
      <c r="A600" s="14"/>
      <c r="B600" s="251"/>
      <c r="C600" s="252"/>
      <c r="D600" s="242" t="s">
        <v>163</v>
      </c>
      <c r="E600" s="253" t="s">
        <v>1</v>
      </c>
      <c r="F600" s="254" t="s">
        <v>1089</v>
      </c>
      <c r="G600" s="252"/>
      <c r="H600" s="255">
        <v>0.42599999999999999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1" t="s">
        <v>163</v>
      </c>
      <c r="AU600" s="261" t="s">
        <v>88</v>
      </c>
      <c r="AV600" s="14" t="s">
        <v>88</v>
      </c>
      <c r="AW600" s="14" t="s">
        <v>33</v>
      </c>
      <c r="AX600" s="14" t="s">
        <v>78</v>
      </c>
      <c r="AY600" s="261" t="s">
        <v>150</v>
      </c>
    </row>
    <row r="601" s="15" customFormat="1">
      <c r="A601" s="15"/>
      <c r="B601" s="265"/>
      <c r="C601" s="266"/>
      <c r="D601" s="242" t="s">
        <v>163</v>
      </c>
      <c r="E601" s="267" t="s">
        <v>1</v>
      </c>
      <c r="F601" s="268" t="s">
        <v>311</v>
      </c>
      <c r="G601" s="266"/>
      <c r="H601" s="269">
        <v>19.646000000000001</v>
      </c>
      <c r="I601" s="270"/>
      <c r="J601" s="266"/>
      <c r="K601" s="266"/>
      <c r="L601" s="271"/>
      <c r="M601" s="272"/>
      <c r="N601" s="273"/>
      <c r="O601" s="273"/>
      <c r="P601" s="273"/>
      <c r="Q601" s="273"/>
      <c r="R601" s="273"/>
      <c r="S601" s="273"/>
      <c r="T601" s="27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5" t="s">
        <v>163</v>
      </c>
      <c r="AU601" s="275" t="s">
        <v>88</v>
      </c>
      <c r="AV601" s="15" t="s">
        <v>149</v>
      </c>
      <c r="AW601" s="15" t="s">
        <v>33</v>
      </c>
      <c r="AX601" s="15" t="s">
        <v>86</v>
      </c>
      <c r="AY601" s="275" t="s">
        <v>150</v>
      </c>
    </row>
    <row r="602" s="2" customFormat="1" ht="24.15" customHeight="1">
      <c r="A602" s="39"/>
      <c r="B602" s="40"/>
      <c r="C602" s="227" t="s">
        <v>1090</v>
      </c>
      <c r="D602" s="227" t="s">
        <v>156</v>
      </c>
      <c r="E602" s="228" t="s">
        <v>1091</v>
      </c>
      <c r="F602" s="229" t="s">
        <v>1092</v>
      </c>
      <c r="G602" s="230" t="s">
        <v>494</v>
      </c>
      <c r="H602" s="231">
        <v>304.83199999999999</v>
      </c>
      <c r="I602" s="232"/>
      <c r="J602" s="233">
        <f>ROUND(I602*H602,2)</f>
        <v>0</v>
      </c>
      <c r="K602" s="229" t="s">
        <v>160</v>
      </c>
      <c r="L602" s="45"/>
      <c r="M602" s="234" t="s">
        <v>1</v>
      </c>
      <c r="N602" s="235" t="s">
        <v>43</v>
      </c>
      <c r="O602" s="92"/>
      <c r="P602" s="236">
        <f>O602*H602</f>
        <v>0</v>
      </c>
      <c r="Q602" s="236">
        <v>0</v>
      </c>
      <c r="R602" s="236">
        <f>Q602*H602</f>
        <v>0</v>
      </c>
      <c r="S602" s="236">
        <v>0</v>
      </c>
      <c r="T602" s="237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8" t="s">
        <v>149</v>
      </c>
      <c r="AT602" s="238" t="s">
        <v>156</v>
      </c>
      <c r="AU602" s="238" t="s">
        <v>88</v>
      </c>
      <c r="AY602" s="18" t="s">
        <v>150</v>
      </c>
      <c r="BE602" s="239">
        <f>IF(N602="základní",J602,0)</f>
        <v>0</v>
      </c>
      <c r="BF602" s="239">
        <f>IF(N602="snížená",J602,0)</f>
        <v>0</v>
      </c>
      <c r="BG602" s="239">
        <f>IF(N602="zákl. přenesená",J602,0)</f>
        <v>0</v>
      </c>
      <c r="BH602" s="239">
        <f>IF(N602="sníž. přenesená",J602,0)</f>
        <v>0</v>
      </c>
      <c r="BI602" s="239">
        <f>IF(N602="nulová",J602,0)</f>
        <v>0</v>
      </c>
      <c r="BJ602" s="18" t="s">
        <v>86</v>
      </c>
      <c r="BK602" s="239">
        <f>ROUND(I602*H602,2)</f>
        <v>0</v>
      </c>
      <c r="BL602" s="18" t="s">
        <v>149</v>
      </c>
      <c r="BM602" s="238" t="s">
        <v>1093</v>
      </c>
    </row>
    <row r="603" s="13" customFormat="1">
      <c r="A603" s="13"/>
      <c r="B603" s="240"/>
      <c r="C603" s="241"/>
      <c r="D603" s="242" t="s">
        <v>163</v>
      </c>
      <c r="E603" s="243" t="s">
        <v>1</v>
      </c>
      <c r="F603" s="244" t="s">
        <v>1083</v>
      </c>
      <c r="G603" s="241"/>
      <c r="H603" s="243" t="s">
        <v>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0" t="s">
        <v>163</v>
      </c>
      <c r="AU603" s="250" t="s">
        <v>88</v>
      </c>
      <c r="AV603" s="13" t="s">
        <v>86</v>
      </c>
      <c r="AW603" s="13" t="s">
        <v>33</v>
      </c>
      <c r="AX603" s="13" t="s">
        <v>78</v>
      </c>
      <c r="AY603" s="250" t="s">
        <v>150</v>
      </c>
    </row>
    <row r="604" s="14" customFormat="1">
      <c r="A604" s="14"/>
      <c r="B604" s="251"/>
      <c r="C604" s="252"/>
      <c r="D604" s="242" t="s">
        <v>163</v>
      </c>
      <c r="E604" s="253" t="s">
        <v>1</v>
      </c>
      <c r="F604" s="254" t="s">
        <v>1094</v>
      </c>
      <c r="G604" s="252"/>
      <c r="H604" s="255">
        <v>39.348999999999997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1" t="s">
        <v>163</v>
      </c>
      <c r="AU604" s="261" t="s">
        <v>88</v>
      </c>
      <c r="AV604" s="14" t="s">
        <v>88</v>
      </c>
      <c r="AW604" s="14" t="s">
        <v>33</v>
      </c>
      <c r="AX604" s="14" t="s">
        <v>78</v>
      </c>
      <c r="AY604" s="261" t="s">
        <v>150</v>
      </c>
    </row>
    <row r="605" s="14" customFormat="1">
      <c r="A605" s="14"/>
      <c r="B605" s="251"/>
      <c r="C605" s="252"/>
      <c r="D605" s="242" t="s">
        <v>163</v>
      </c>
      <c r="E605" s="253" t="s">
        <v>1</v>
      </c>
      <c r="F605" s="254" t="s">
        <v>1095</v>
      </c>
      <c r="G605" s="252"/>
      <c r="H605" s="255">
        <v>232.864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1" t="s">
        <v>163</v>
      </c>
      <c r="AU605" s="261" t="s">
        <v>88</v>
      </c>
      <c r="AV605" s="14" t="s">
        <v>88</v>
      </c>
      <c r="AW605" s="14" t="s">
        <v>33</v>
      </c>
      <c r="AX605" s="14" t="s">
        <v>78</v>
      </c>
      <c r="AY605" s="261" t="s">
        <v>150</v>
      </c>
    </row>
    <row r="606" s="14" customFormat="1">
      <c r="A606" s="14"/>
      <c r="B606" s="251"/>
      <c r="C606" s="252"/>
      <c r="D606" s="242" t="s">
        <v>163</v>
      </c>
      <c r="E606" s="253" t="s">
        <v>1</v>
      </c>
      <c r="F606" s="254" t="s">
        <v>1096</v>
      </c>
      <c r="G606" s="252"/>
      <c r="H606" s="255">
        <v>24.567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163</v>
      </c>
      <c r="AU606" s="261" t="s">
        <v>88</v>
      </c>
      <c r="AV606" s="14" t="s">
        <v>88</v>
      </c>
      <c r="AW606" s="14" t="s">
        <v>33</v>
      </c>
      <c r="AX606" s="14" t="s">
        <v>78</v>
      </c>
      <c r="AY606" s="261" t="s">
        <v>150</v>
      </c>
    </row>
    <row r="607" s="13" customFormat="1">
      <c r="A607" s="13"/>
      <c r="B607" s="240"/>
      <c r="C607" s="241"/>
      <c r="D607" s="242" t="s">
        <v>163</v>
      </c>
      <c r="E607" s="243" t="s">
        <v>1</v>
      </c>
      <c r="F607" s="244" t="s">
        <v>1087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163</v>
      </c>
      <c r="AU607" s="250" t="s">
        <v>88</v>
      </c>
      <c r="AV607" s="13" t="s">
        <v>86</v>
      </c>
      <c r="AW607" s="13" t="s">
        <v>33</v>
      </c>
      <c r="AX607" s="13" t="s">
        <v>78</v>
      </c>
      <c r="AY607" s="250" t="s">
        <v>150</v>
      </c>
    </row>
    <row r="608" s="14" customFormat="1">
      <c r="A608" s="14"/>
      <c r="B608" s="251"/>
      <c r="C608" s="252"/>
      <c r="D608" s="242" t="s">
        <v>163</v>
      </c>
      <c r="E608" s="253" t="s">
        <v>1</v>
      </c>
      <c r="F608" s="254" t="s">
        <v>1097</v>
      </c>
      <c r="G608" s="252"/>
      <c r="H608" s="255">
        <v>0.85199999999999998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163</v>
      </c>
      <c r="AU608" s="261" t="s">
        <v>88</v>
      </c>
      <c r="AV608" s="14" t="s">
        <v>88</v>
      </c>
      <c r="AW608" s="14" t="s">
        <v>33</v>
      </c>
      <c r="AX608" s="14" t="s">
        <v>78</v>
      </c>
      <c r="AY608" s="261" t="s">
        <v>150</v>
      </c>
    </row>
    <row r="609" s="14" customFormat="1">
      <c r="A609" s="14"/>
      <c r="B609" s="251"/>
      <c r="C609" s="252"/>
      <c r="D609" s="242" t="s">
        <v>163</v>
      </c>
      <c r="E609" s="253" t="s">
        <v>1</v>
      </c>
      <c r="F609" s="254" t="s">
        <v>1063</v>
      </c>
      <c r="G609" s="252"/>
      <c r="H609" s="255">
        <v>7.2000000000000002</v>
      </c>
      <c r="I609" s="256"/>
      <c r="J609" s="252"/>
      <c r="K609" s="252"/>
      <c r="L609" s="257"/>
      <c r="M609" s="258"/>
      <c r="N609" s="259"/>
      <c r="O609" s="259"/>
      <c r="P609" s="259"/>
      <c r="Q609" s="259"/>
      <c r="R609" s="259"/>
      <c r="S609" s="259"/>
      <c r="T609" s="26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1" t="s">
        <v>163</v>
      </c>
      <c r="AU609" s="261" t="s">
        <v>88</v>
      </c>
      <c r="AV609" s="14" t="s">
        <v>88</v>
      </c>
      <c r="AW609" s="14" t="s">
        <v>33</v>
      </c>
      <c r="AX609" s="14" t="s">
        <v>78</v>
      </c>
      <c r="AY609" s="261" t="s">
        <v>150</v>
      </c>
    </row>
    <row r="610" s="15" customFormat="1">
      <c r="A610" s="15"/>
      <c r="B610" s="265"/>
      <c r="C610" s="266"/>
      <c r="D610" s="242" t="s">
        <v>163</v>
      </c>
      <c r="E610" s="267" t="s">
        <v>1</v>
      </c>
      <c r="F610" s="268" t="s">
        <v>311</v>
      </c>
      <c r="G610" s="266"/>
      <c r="H610" s="269">
        <v>304.83199999999999</v>
      </c>
      <c r="I610" s="270"/>
      <c r="J610" s="266"/>
      <c r="K610" s="266"/>
      <c r="L610" s="271"/>
      <c r="M610" s="272"/>
      <c r="N610" s="273"/>
      <c r="O610" s="273"/>
      <c r="P610" s="273"/>
      <c r="Q610" s="273"/>
      <c r="R610" s="273"/>
      <c r="S610" s="273"/>
      <c r="T610" s="27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5" t="s">
        <v>163</v>
      </c>
      <c r="AU610" s="275" t="s">
        <v>88</v>
      </c>
      <c r="AV610" s="15" t="s">
        <v>149</v>
      </c>
      <c r="AW610" s="15" t="s">
        <v>33</v>
      </c>
      <c r="AX610" s="15" t="s">
        <v>86</v>
      </c>
      <c r="AY610" s="275" t="s">
        <v>150</v>
      </c>
    </row>
    <row r="611" s="2" customFormat="1" ht="16.5" customHeight="1">
      <c r="A611" s="39"/>
      <c r="B611" s="40"/>
      <c r="C611" s="227" t="s">
        <v>1098</v>
      </c>
      <c r="D611" s="227" t="s">
        <v>156</v>
      </c>
      <c r="E611" s="228" t="s">
        <v>1099</v>
      </c>
      <c r="F611" s="229" t="s">
        <v>1100</v>
      </c>
      <c r="G611" s="230" t="s">
        <v>494</v>
      </c>
      <c r="H611" s="231">
        <v>484.00999999999999</v>
      </c>
      <c r="I611" s="232"/>
      <c r="J611" s="233">
        <f>ROUND(I611*H611,2)</f>
        <v>0</v>
      </c>
      <c r="K611" s="229" t="s">
        <v>160</v>
      </c>
      <c r="L611" s="45"/>
      <c r="M611" s="234" t="s">
        <v>1</v>
      </c>
      <c r="N611" s="235" t="s">
        <v>43</v>
      </c>
      <c r="O611" s="92"/>
      <c r="P611" s="236">
        <f>O611*H611</f>
        <v>0</v>
      </c>
      <c r="Q611" s="236">
        <v>0</v>
      </c>
      <c r="R611" s="236">
        <f>Q611*H611</f>
        <v>0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149</v>
      </c>
      <c r="AT611" s="238" t="s">
        <v>156</v>
      </c>
      <c r="AU611" s="238" t="s">
        <v>88</v>
      </c>
      <c r="AY611" s="18" t="s">
        <v>150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86</v>
      </c>
      <c r="BK611" s="239">
        <f>ROUND(I611*H611,2)</f>
        <v>0</v>
      </c>
      <c r="BL611" s="18" t="s">
        <v>149</v>
      </c>
      <c r="BM611" s="238" t="s">
        <v>1101</v>
      </c>
    </row>
    <row r="612" s="13" customFormat="1">
      <c r="A612" s="13"/>
      <c r="B612" s="240"/>
      <c r="C612" s="241"/>
      <c r="D612" s="242" t="s">
        <v>163</v>
      </c>
      <c r="E612" s="243" t="s">
        <v>1</v>
      </c>
      <c r="F612" s="244" t="s">
        <v>1102</v>
      </c>
      <c r="G612" s="241"/>
      <c r="H612" s="243" t="s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0" t="s">
        <v>163</v>
      </c>
      <c r="AU612" s="250" t="s">
        <v>88</v>
      </c>
      <c r="AV612" s="13" t="s">
        <v>86</v>
      </c>
      <c r="AW612" s="13" t="s">
        <v>33</v>
      </c>
      <c r="AX612" s="13" t="s">
        <v>78</v>
      </c>
      <c r="AY612" s="250" t="s">
        <v>150</v>
      </c>
    </row>
    <row r="613" s="14" customFormat="1">
      <c r="A613" s="14"/>
      <c r="B613" s="251"/>
      <c r="C613" s="252"/>
      <c r="D613" s="242" t="s">
        <v>163</v>
      </c>
      <c r="E613" s="253" t="s">
        <v>1</v>
      </c>
      <c r="F613" s="254" t="s">
        <v>1103</v>
      </c>
      <c r="G613" s="252"/>
      <c r="H613" s="255">
        <v>484.00999999999999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1" t="s">
        <v>163</v>
      </c>
      <c r="AU613" s="261" t="s">
        <v>88</v>
      </c>
      <c r="AV613" s="14" t="s">
        <v>88</v>
      </c>
      <c r="AW613" s="14" t="s">
        <v>33</v>
      </c>
      <c r="AX613" s="14" t="s">
        <v>86</v>
      </c>
      <c r="AY613" s="261" t="s">
        <v>150</v>
      </c>
    </row>
    <row r="614" s="2" customFormat="1" ht="24.15" customHeight="1">
      <c r="A614" s="39"/>
      <c r="B614" s="40"/>
      <c r="C614" s="227" t="s">
        <v>1104</v>
      </c>
      <c r="D614" s="227" t="s">
        <v>156</v>
      </c>
      <c r="E614" s="228" t="s">
        <v>1105</v>
      </c>
      <c r="F614" s="229" t="s">
        <v>1106</v>
      </c>
      <c r="G614" s="230" t="s">
        <v>494</v>
      </c>
      <c r="H614" s="231">
        <v>33.914999999999999</v>
      </c>
      <c r="I614" s="232"/>
      <c r="J614" s="233">
        <f>ROUND(I614*H614,2)</f>
        <v>0</v>
      </c>
      <c r="K614" s="229" t="s">
        <v>160</v>
      </c>
      <c r="L614" s="45"/>
      <c r="M614" s="234" t="s">
        <v>1</v>
      </c>
      <c r="N614" s="235" t="s">
        <v>43</v>
      </c>
      <c r="O614" s="92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149</v>
      </c>
      <c r="AT614" s="238" t="s">
        <v>156</v>
      </c>
      <c r="AU614" s="238" t="s">
        <v>88</v>
      </c>
      <c r="AY614" s="18" t="s">
        <v>150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86</v>
      </c>
      <c r="BK614" s="239">
        <f>ROUND(I614*H614,2)</f>
        <v>0</v>
      </c>
      <c r="BL614" s="18" t="s">
        <v>149</v>
      </c>
      <c r="BM614" s="238" t="s">
        <v>1107</v>
      </c>
    </row>
    <row r="615" s="13" customFormat="1">
      <c r="A615" s="13"/>
      <c r="B615" s="240"/>
      <c r="C615" s="241"/>
      <c r="D615" s="242" t="s">
        <v>163</v>
      </c>
      <c r="E615" s="243" t="s">
        <v>1</v>
      </c>
      <c r="F615" s="244" t="s">
        <v>1108</v>
      </c>
      <c r="G615" s="241"/>
      <c r="H615" s="243" t="s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163</v>
      </c>
      <c r="AU615" s="250" t="s">
        <v>88</v>
      </c>
      <c r="AV615" s="13" t="s">
        <v>86</v>
      </c>
      <c r="AW615" s="13" t="s">
        <v>33</v>
      </c>
      <c r="AX615" s="13" t="s">
        <v>78</v>
      </c>
      <c r="AY615" s="250" t="s">
        <v>150</v>
      </c>
    </row>
    <row r="616" s="14" customFormat="1">
      <c r="A616" s="14"/>
      <c r="B616" s="251"/>
      <c r="C616" s="252"/>
      <c r="D616" s="242" t="s">
        <v>163</v>
      </c>
      <c r="E616" s="253" t="s">
        <v>1</v>
      </c>
      <c r="F616" s="254" t="s">
        <v>1109</v>
      </c>
      <c r="G616" s="252"/>
      <c r="H616" s="255">
        <v>6.2480000000000002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163</v>
      </c>
      <c r="AU616" s="261" t="s">
        <v>88</v>
      </c>
      <c r="AV616" s="14" t="s">
        <v>88</v>
      </c>
      <c r="AW616" s="14" t="s">
        <v>33</v>
      </c>
      <c r="AX616" s="14" t="s">
        <v>78</v>
      </c>
      <c r="AY616" s="261" t="s">
        <v>150</v>
      </c>
    </row>
    <row r="617" s="14" customFormat="1">
      <c r="A617" s="14"/>
      <c r="B617" s="251"/>
      <c r="C617" s="252"/>
      <c r="D617" s="242" t="s">
        <v>163</v>
      </c>
      <c r="E617" s="253" t="s">
        <v>1</v>
      </c>
      <c r="F617" s="254" t="s">
        <v>1069</v>
      </c>
      <c r="G617" s="252"/>
      <c r="H617" s="255">
        <v>1.04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1" t="s">
        <v>163</v>
      </c>
      <c r="AU617" s="261" t="s">
        <v>88</v>
      </c>
      <c r="AV617" s="14" t="s">
        <v>88</v>
      </c>
      <c r="AW617" s="14" t="s">
        <v>33</v>
      </c>
      <c r="AX617" s="14" t="s">
        <v>78</v>
      </c>
      <c r="AY617" s="261" t="s">
        <v>150</v>
      </c>
    </row>
    <row r="618" s="14" customFormat="1">
      <c r="A618" s="14"/>
      <c r="B618" s="251"/>
      <c r="C618" s="252"/>
      <c r="D618" s="242" t="s">
        <v>163</v>
      </c>
      <c r="E618" s="253" t="s">
        <v>1</v>
      </c>
      <c r="F618" s="254" t="s">
        <v>1084</v>
      </c>
      <c r="G618" s="252"/>
      <c r="H618" s="255">
        <v>2.0710000000000002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163</v>
      </c>
      <c r="AU618" s="261" t="s">
        <v>88</v>
      </c>
      <c r="AV618" s="14" t="s">
        <v>88</v>
      </c>
      <c r="AW618" s="14" t="s">
        <v>33</v>
      </c>
      <c r="AX618" s="14" t="s">
        <v>78</v>
      </c>
      <c r="AY618" s="261" t="s">
        <v>150</v>
      </c>
    </row>
    <row r="619" s="14" customFormat="1">
      <c r="A619" s="14"/>
      <c r="B619" s="251"/>
      <c r="C619" s="252"/>
      <c r="D619" s="242" t="s">
        <v>163</v>
      </c>
      <c r="E619" s="253" t="s">
        <v>1</v>
      </c>
      <c r="F619" s="254" t="s">
        <v>1110</v>
      </c>
      <c r="G619" s="252"/>
      <c r="H619" s="255">
        <v>11.039999999999999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1" t="s">
        <v>163</v>
      </c>
      <c r="AU619" s="261" t="s">
        <v>88</v>
      </c>
      <c r="AV619" s="14" t="s">
        <v>88</v>
      </c>
      <c r="AW619" s="14" t="s">
        <v>33</v>
      </c>
      <c r="AX619" s="14" t="s">
        <v>78</v>
      </c>
      <c r="AY619" s="261" t="s">
        <v>150</v>
      </c>
    </row>
    <row r="620" s="14" customFormat="1">
      <c r="A620" s="14"/>
      <c r="B620" s="251"/>
      <c r="C620" s="252"/>
      <c r="D620" s="242" t="s">
        <v>163</v>
      </c>
      <c r="E620" s="253" t="s">
        <v>1</v>
      </c>
      <c r="F620" s="254" t="s">
        <v>1111</v>
      </c>
      <c r="G620" s="252"/>
      <c r="H620" s="255">
        <v>1.26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1" t="s">
        <v>163</v>
      </c>
      <c r="AU620" s="261" t="s">
        <v>88</v>
      </c>
      <c r="AV620" s="14" t="s">
        <v>88</v>
      </c>
      <c r="AW620" s="14" t="s">
        <v>33</v>
      </c>
      <c r="AX620" s="14" t="s">
        <v>78</v>
      </c>
      <c r="AY620" s="261" t="s">
        <v>150</v>
      </c>
    </row>
    <row r="621" s="14" customFormat="1">
      <c r="A621" s="14"/>
      <c r="B621" s="251"/>
      <c r="C621" s="252"/>
      <c r="D621" s="242" t="s">
        <v>163</v>
      </c>
      <c r="E621" s="253" t="s">
        <v>1</v>
      </c>
      <c r="F621" s="254" t="s">
        <v>1112</v>
      </c>
      <c r="G621" s="252"/>
      <c r="H621" s="255">
        <v>12.256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1" t="s">
        <v>163</v>
      </c>
      <c r="AU621" s="261" t="s">
        <v>88</v>
      </c>
      <c r="AV621" s="14" t="s">
        <v>88</v>
      </c>
      <c r="AW621" s="14" t="s">
        <v>33</v>
      </c>
      <c r="AX621" s="14" t="s">
        <v>78</v>
      </c>
      <c r="AY621" s="261" t="s">
        <v>150</v>
      </c>
    </row>
    <row r="622" s="15" customFormat="1">
      <c r="A622" s="15"/>
      <c r="B622" s="265"/>
      <c r="C622" s="266"/>
      <c r="D622" s="242" t="s">
        <v>163</v>
      </c>
      <c r="E622" s="267" t="s">
        <v>1</v>
      </c>
      <c r="F622" s="268" t="s">
        <v>311</v>
      </c>
      <c r="G622" s="266"/>
      <c r="H622" s="269">
        <v>33.914999999999999</v>
      </c>
      <c r="I622" s="270"/>
      <c r="J622" s="266"/>
      <c r="K622" s="266"/>
      <c r="L622" s="271"/>
      <c r="M622" s="272"/>
      <c r="N622" s="273"/>
      <c r="O622" s="273"/>
      <c r="P622" s="273"/>
      <c r="Q622" s="273"/>
      <c r="R622" s="273"/>
      <c r="S622" s="273"/>
      <c r="T622" s="274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5" t="s">
        <v>163</v>
      </c>
      <c r="AU622" s="275" t="s">
        <v>88</v>
      </c>
      <c r="AV622" s="15" t="s">
        <v>149</v>
      </c>
      <c r="AW622" s="15" t="s">
        <v>33</v>
      </c>
      <c r="AX622" s="15" t="s">
        <v>86</v>
      </c>
      <c r="AY622" s="275" t="s">
        <v>150</v>
      </c>
    </row>
    <row r="623" s="2" customFormat="1" ht="24.15" customHeight="1">
      <c r="A623" s="39"/>
      <c r="B623" s="40"/>
      <c r="C623" s="227" t="s">
        <v>1113</v>
      </c>
      <c r="D623" s="227" t="s">
        <v>156</v>
      </c>
      <c r="E623" s="228" t="s">
        <v>1114</v>
      </c>
      <c r="F623" s="229" t="s">
        <v>493</v>
      </c>
      <c r="G623" s="230" t="s">
        <v>494</v>
      </c>
      <c r="H623" s="231">
        <v>545.46000000000004</v>
      </c>
      <c r="I623" s="232"/>
      <c r="J623" s="233">
        <f>ROUND(I623*H623,2)</f>
        <v>0</v>
      </c>
      <c r="K623" s="229" t="s">
        <v>160</v>
      </c>
      <c r="L623" s="45"/>
      <c r="M623" s="234" t="s">
        <v>1</v>
      </c>
      <c r="N623" s="235" t="s">
        <v>43</v>
      </c>
      <c r="O623" s="92"/>
      <c r="P623" s="236">
        <f>O623*H623</f>
        <v>0</v>
      </c>
      <c r="Q623" s="236">
        <v>0</v>
      </c>
      <c r="R623" s="236">
        <f>Q623*H623</f>
        <v>0</v>
      </c>
      <c r="S623" s="236">
        <v>0</v>
      </c>
      <c r="T623" s="23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8" t="s">
        <v>149</v>
      </c>
      <c r="AT623" s="238" t="s">
        <v>156</v>
      </c>
      <c r="AU623" s="238" t="s">
        <v>88</v>
      </c>
      <c r="AY623" s="18" t="s">
        <v>150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8" t="s">
        <v>86</v>
      </c>
      <c r="BK623" s="239">
        <f>ROUND(I623*H623,2)</f>
        <v>0</v>
      </c>
      <c r="BL623" s="18" t="s">
        <v>149</v>
      </c>
      <c r="BM623" s="238" t="s">
        <v>1115</v>
      </c>
    </row>
    <row r="624" s="13" customFormat="1">
      <c r="A624" s="13"/>
      <c r="B624" s="240"/>
      <c r="C624" s="241"/>
      <c r="D624" s="242" t="s">
        <v>163</v>
      </c>
      <c r="E624" s="243" t="s">
        <v>1</v>
      </c>
      <c r="F624" s="244" t="s">
        <v>1108</v>
      </c>
      <c r="G624" s="241"/>
      <c r="H624" s="243" t="s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0" t="s">
        <v>163</v>
      </c>
      <c r="AU624" s="250" t="s">
        <v>88</v>
      </c>
      <c r="AV624" s="13" t="s">
        <v>86</v>
      </c>
      <c r="AW624" s="13" t="s">
        <v>33</v>
      </c>
      <c r="AX624" s="13" t="s">
        <v>78</v>
      </c>
      <c r="AY624" s="250" t="s">
        <v>150</v>
      </c>
    </row>
    <row r="625" s="14" customFormat="1">
      <c r="A625" s="14"/>
      <c r="B625" s="251"/>
      <c r="C625" s="252"/>
      <c r="D625" s="242" t="s">
        <v>163</v>
      </c>
      <c r="E625" s="253" t="s">
        <v>1</v>
      </c>
      <c r="F625" s="254" t="s">
        <v>1116</v>
      </c>
      <c r="G625" s="252"/>
      <c r="H625" s="255">
        <v>484.00999999999999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1" t="s">
        <v>163</v>
      </c>
      <c r="AU625" s="261" t="s">
        <v>88</v>
      </c>
      <c r="AV625" s="14" t="s">
        <v>88</v>
      </c>
      <c r="AW625" s="14" t="s">
        <v>33</v>
      </c>
      <c r="AX625" s="14" t="s">
        <v>78</v>
      </c>
      <c r="AY625" s="261" t="s">
        <v>150</v>
      </c>
    </row>
    <row r="626" s="14" customFormat="1">
      <c r="A626" s="14"/>
      <c r="B626" s="251"/>
      <c r="C626" s="252"/>
      <c r="D626" s="242" t="s">
        <v>163</v>
      </c>
      <c r="E626" s="253" t="s">
        <v>1</v>
      </c>
      <c r="F626" s="254" t="s">
        <v>1046</v>
      </c>
      <c r="G626" s="252"/>
      <c r="H626" s="255">
        <v>35.904000000000003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1" t="s">
        <v>163</v>
      </c>
      <c r="AU626" s="261" t="s">
        <v>88</v>
      </c>
      <c r="AV626" s="14" t="s">
        <v>88</v>
      </c>
      <c r="AW626" s="14" t="s">
        <v>33</v>
      </c>
      <c r="AX626" s="14" t="s">
        <v>78</v>
      </c>
      <c r="AY626" s="261" t="s">
        <v>150</v>
      </c>
    </row>
    <row r="627" s="14" customFormat="1">
      <c r="A627" s="14"/>
      <c r="B627" s="251"/>
      <c r="C627" s="252"/>
      <c r="D627" s="242" t="s">
        <v>163</v>
      </c>
      <c r="E627" s="253" t="s">
        <v>1</v>
      </c>
      <c r="F627" s="254" t="s">
        <v>1117</v>
      </c>
      <c r="G627" s="252"/>
      <c r="H627" s="255">
        <v>24.530999999999999</v>
      </c>
      <c r="I627" s="256"/>
      <c r="J627" s="252"/>
      <c r="K627" s="252"/>
      <c r="L627" s="257"/>
      <c r="M627" s="258"/>
      <c r="N627" s="259"/>
      <c r="O627" s="259"/>
      <c r="P627" s="259"/>
      <c r="Q627" s="259"/>
      <c r="R627" s="259"/>
      <c r="S627" s="259"/>
      <c r="T627" s="260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1" t="s">
        <v>163</v>
      </c>
      <c r="AU627" s="261" t="s">
        <v>88</v>
      </c>
      <c r="AV627" s="14" t="s">
        <v>88</v>
      </c>
      <c r="AW627" s="14" t="s">
        <v>33</v>
      </c>
      <c r="AX627" s="14" t="s">
        <v>78</v>
      </c>
      <c r="AY627" s="261" t="s">
        <v>150</v>
      </c>
    </row>
    <row r="628" s="14" customFormat="1">
      <c r="A628" s="14"/>
      <c r="B628" s="251"/>
      <c r="C628" s="252"/>
      <c r="D628" s="242" t="s">
        <v>163</v>
      </c>
      <c r="E628" s="253" t="s">
        <v>1</v>
      </c>
      <c r="F628" s="254" t="s">
        <v>1047</v>
      </c>
      <c r="G628" s="252"/>
      <c r="H628" s="255">
        <v>1.0149999999999999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1" t="s">
        <v>163</v>
      </c>
      <c r="AU628" s="261" t="s">
        <v>88</v>
      </c>
      <c r="AV628" s="14" t="s">
        <v>88</v>
      </c>
      <c r="AW628" s="14" t="s">
        <v>33</v>
      </c>
      <c r="AX628" s="14" t="s">
        <v>78</v>
      </c>
      <c r="AY628" s="261" t="s">
        <v>150</v>
      </c>
    </row>
    <row r="629" s="15" customFormat="1">
      <c r="A629" s="15"/>
      <c r="B629" s="265"/>
      <c r="C629" s="266"/>
      <c r="D629" s="242" t="s">
        <v>163</v>
      </c>
      <c r="E629" s="267" t="s">
        <v>1</v>
      </c>
      <c r="F629" s="268" t="s">
        <v>311</v>
      </c>
      <c r="G629" s="266"/>
      <c r="H629" s="269">
        <v>545.46000000000004</v>
      </c>
      <c r="I629" s="270"/>
      <c r="J629" s="266"/>
      <c r="K629" s="266"/>
      <c r="L629" s="271"/>
      <c r="M629" s="272"/>
      <c r="N629" s="273"/>
      <c r="O629" s="273"/>
      <c r="P629" s="273"/>
      <c r="Q629" s="273"/>
      <c r="R629" s="273"/>
      <c r="S629" s="273"/>
      <c r="T629" s="274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75" t="s">
        <v>163</v>
      </c>
      <c r="AU629" s="275" t="s">
        <v>88</v>
      </c>
      <c r="AV629" s="15" t="s">
        <v>149</v>
      </c>
      <c r="AW629" s="15" t="s">
        <v>33</v>
      </c>
      <c r="AX629" s="15" t="s">
        <v>86</v>
      </c>
      <c r="AY629" s="275" t="s">
        <v>150</v>
      </c>
    </row>
    <row r="630" s="2" customFormat="1" ht="24.15" customHeight="1">
      <c r="A630" s="39"/>
      <c r="B630" s="40"/>
      <c r="C630" s="227" t="s">
        <v>1118</v>
      </c>
      <c r="D630" s="227" t="s">
        <v>156</v>
      </c>
      <c r="E630" s="228" t="s">
        <v>1119</v>
      </c>
      <c r="F630" s="229" t="s">
        <v>1120</v>
      </c>
      <c r="G630" s="230" t="s">
        <v>494</v>
      </c>
      <c r="H630" s="231">
        <v>669.755</v>
      </c>
      <c r="I630" s="232"/>
      <c r="J630" s="233">
        <f>ROUND(I630*H630,2)</f>
        <v>0</v>
      </c>
      <c r="K630" s="229" t="s">
        <v>160</v>
      </c>
      <c r="L630" s="45"/>
      <c r="M630" s="234" t="s">
        <v>1</v>
      </c>
      <c r="N630" s="235" t="s">
        <v>43</v>
      </c>
      <c r="O630" s="92"/>
      <c r="P630" s="236">
        <f>O630*H630</f>
        <v>0</v>
      </c>
      <c r="Q630" s="236">
        <v>0</v>
      </c>
      <c r="R630" s="236">
        <f>Q630*H630</f>
        <v>0</v>
      </c>
      <c r="S630" s="236">
        <v>0</v>
      </c>
      <c r="T630" s="237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8" t="s">
        <v>149</v>
      </c>
      <c r="AT630" s="238" t="s">
        <v>156</v>
      </c>
      <c r="AU630" s="238" t="s">
        <v>88</v>
      </c>
      <c r="AY630" s="18" t="s">
        <v>150</v>
      </c>
      <c r="BE630" s="239">
        <f>IF(N630="základní",J630,0)</f>
        <v>0</v>
      </c>
      <c r="BF630" s="239">
        <f>IF(N630="snížená",J630,0)</f>
        <v>0</v>
      </c>
      <c r="BG630" s="239">
        <f>IF(N630="zákl. přenesená",J630,0)</f>
        <v>0</v>
      </c>
      <c r="BH630" s="239">
        <f>IF(N630="sníž. přenesená",J630,0)</f>
        <v>0</v>
      </c>
      <c r="BI630" s="239">
        <f>IF(N630="nulová",J630,0)</f>
        <v>0</v>
      </c>
      <c r="BJ630" s="18" t="s">
        <v>86</v>
      </c>
      <c r="BK630" s="239">
        <f>ROUND(I630*H630,2)</f>
        <v>0</v>
      </c>
      <c r="BL630" s="18" t="s">
        <v>149</v>
      </c>
      <c r="BM630" s="238" t="s">
        <v>1121</v>
      </c>
    </row>
    <row r="631" s="14" customFormat="1">
      <c r="A631" s="14"/>
      <c r="B631" s="251"/>
      <c r="C631" s="252"/>
      <c r="D631" s="242" t="s">
        <v>163</v>
      </c>
      <c r="E631" s="253" t="s">
        <v>1</v>
      </c>
      <c r="F631" s="254" t="s">
        <v>1049</v>
      </c>
      <c r="G631" s="252"/>
      <c r="H631" s="255">
        <v>669.755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1" t="s">
        <v>163</v>
      </c>
      <c r="AU631" s="261" t="s">
        <v>88</v>
      </c>
      <c r="AV631" s="14" t="s">
        <v>88</v>
      </c>
      <c r="AW631" s="14" t="s">
        <v>33</v>
      </c>
      <c r="AX631" s="14" t="s">
        <v>86</v>
      </c>
      <c r="AY631" s="261" t="s">
        <v>150</v>
      </c>
    </row>
    <row r="632" s="2" customFormat="1" ht="24.15" customHeight="1">
      <c r="A632" s="39"/>
      <c r="B632" s="40"/>
      <c r="C632" s="227" t="s">
        <v>1122</v>
      </c>
      <c r="D632" s="227" t="s">
        <v>156</v>
      </c>
      <c r="E632" s="228" t="s">
        <v>1123</v>
      </c>
      <c r="F632" s="229" t="s">
        <v>1124</v>
      </c>
      <c r="G632" s="230" t="s">
        <v>494</v>
      </c>
      <c r="H632" s="231">
        <v>1.2929999999999999</v>
      </c>
      <c r="I632" s="232"/>
      <c r="J632" s="233">
        <f>ROUND(I632*H632,2)</f>
        <v>0</v>
      </c>
      <c r="K632" s="229" t="s">
        <v>160</v>
      </c>
      <c r="L632" s="45"/>
      <c r="M632" s="234" t="s">
        <v>1</v>
      </c>
      <c r="N632" s="235" t="s">
        <v>43</v>
      </c>
      <c r="O632" s="92"/>
      <c r="P632" s="236">
        <f>O632*H632</f>
        <v>0</v>
      </c>
      <c r="Q632" s="236">
        <v>0</v>
      </c>
      <c r="R632" s="236">
        <f>Q632*H632</f>
        <v>0</v>
      </c>
      <c r="S632" s="236">
        <v>0</v>
      </c>
      <c r="T632" s="23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8" t="s">
        <v>149</v>
      </c>
      <c r="AT632" s="238" t="s">
        <v>156</v>
      </c>
      <c r="AU632" s="238" t="s">
        <v>88</v>
      </c>
      <c r="AY632" s="18" t="s">
        <v>150</v>
      </c>
      <c r="BE632" s="239">
        <f>IF(N632="základní",J632,0)</f>
        <v>0</v>
      </c>
      <c r="BF632" s="239">
        <f>IF(N632="snížená",J632,0)</f>
        <v>0</v>
      </c>
      <c r="BG632" s="239">
        <f>IF(N632="zákl. přenesená",J632,0)</f>
        <v>0</v>
      </c>
      <c r="BH632" s="239">
        <f>IF(N632="sníž. přenesená",J632,0)</f>
        <v>0</v>
      </c>
      <c r="BI632" s="239">
        <f>IF(N632="nulová",J632,0)</f>
        <v>0</v>
      </c>
      <c r="BJ632" s="18" t="s">
        <v>86</v>
      </c>
      <c r="BK632" s="239">
        <f>ROUND(I632*H632,2)</f>
        <v>0</v>
      </c>
      <c r="BL632" s="18" t="s">
        <v>149</v>
      </c>
      <c r="BM632" s="238" t="s">
        <v>1125</v>
      </c>
    </row>
    <row r="633" s="14" customFormat="1">
      <c r="A633" s="14"/>
      <c r="B633" s="251"/>
      <c r="C633" s="252"/>
      <c r="D633" s="242" t="s">
        <v>163</v>
      </c>
      <c r="E633" s="253" t="s">
        <v>1</v>
      </c>
      <c r="F633" s="254" t="s">
        <v>1086</v>
      </c>
      <c r="G633" s="252"/>
      <c r="H633" s="255">
        <v>1.2929999999999999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1" t="s">
        <v>163</v>
      </c>
      <c r="AU633" s="261" t="s">
        <v>88</v>
      </c>
      <c r="AV633" s="14" t="s">
        <v>88</v>
      </c>
      <c r="AW633" s="14" t="s">
        <v>33</v>
      </c>
      <c r="AX633" s="14" t="s">
        <v>86</v>
      </c>
      <c r="AY633" s="261" t="s">
        <v>150</v>
      </c>
    </row>
    <row r="634" s="12" customFormat="1" ht="22.8" customHeight="1">
      <c r="A634" s="12"/>
      <c r="B634" s="211"/>
      <c r="C634" s="212"/>
      <c r="D634" s="213" t="s">
        <v>77</v>
      </c>
      <c r="E634" s="225" t="s">
        <v>1126</v>
      </c>
      <c r="F634" s="225" t="s">
        <v>1127</v>
      </c>
      <c r="G634" s="212"/>
      <c r="H634" s="212"/>
      <c r="I634" s="215"/>
      <c r="J634" s="226">
        <f>BK634</f>
        <v>0</v>
      </c>
      <c r="K634" s="212"/>
      <c r="L634" s="217"/>
      <c r="M634" s="218"/>
      <c r="N634" s="219"/>
      <c r="O634" s="219"/>
      <c r="P634" s="220">
        <f>SUM(P635:P649)</f>
        <v>0</v>
      </c>
      <c r="Q634" s="219"/>
      <c r="R634" s="220">
        <f>SUM(R635:R649)</f>
        <v>0</v>
      </c>
      <c r="S634" s="219"/>
      <c r="T634" s="221">
        <f>SUM(T635:T649)</f>
        <v>0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22" t="s">
        <v>86</v>
      </c>
      <c r="AT634" s="223" t="s">
        <v>77</v>
      </c>
      <c r="AU634" s="223" t="s">
        <v>86</v>
      </c>
      <c r="AY634" s="222" t="s">
        <v>150</v>
      </c>
      <c r="BK634" s="224">
        <f>SUM(BK635:BK649)</f>
        <v>0</v>
      </c>
    </row>
    <row r="635" s="2" customFormat="1" ht="24.15" customHeight="1">
      <c r="A635" s="39"/>
      <c r="B635" s="40"/>
      <c r="C635" s="227" t="s">
        <v>1128</v>
      </c>
      <c r="D635" s="227" t="s">
        <v>156</v>
      </c>
      <c r="E635" s="228" t="s">
        <v>1129</v>
      </c>
      <c r="F635" s="229" t="s">
        <v>1130</v>
      </c>
      <c r="G635" s="230" t="s">
        <v>494</v>
      </c>
      <c r="H635" s="231">
        <v>3102.1080000000002</v>
      </c>
      <c r="I635" s="232"/>
      <c r="J635" s="233">
        <f>ROUND(I635*H635,2)</f>
        <v>0</v>
      </c>
      <c r="K635" s="229" t="s">
        <v>160</v>
      </c>
      <c r="L635" s="45"/>
      <c r="M635" s="234" t="s">
        <v>1</v>
      </c>
      <c r="N635" s="235" t="s">
        <v>43</v>
      </c>
      <c r="O635" s="92"/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8" t="s">
        <v>149</v>
      </c>
      <c r="AT635" s="238" t="s">
        <v>156</v>
      </c>
      <c r="AU635" s="238" t="s">
        <v>88</v>
      </c>
      <c r="AY635" s="18" t="s">
        <v>150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8" t="s">
        <v>86</v>
      </c>
      <c r="BK635" s="239">
        <f>ROUND(I635*H635,2)</f>
        <v>0</v>
      </c>
      <c r="BL635" s="18" t="s">
        <v>149</v>
      </c>
      <c r="BM635" s="238" t="s">
        <v>1131</v>
      </c>
    </row>
    <row r="636" s="2" customFormat="1" ht="16.5" customHeight="1">
      <c r="A636" s="39"/>
      <c r="B636" s="40"/>
      <c r="C636" s="276" t="s">
        <v>1132</v>
      </c>
      <c r="D636" s="276" t="s">
        <v>510</v>
      </c>
      <c r="E636" s="277" t="s">
        <v>1133</v>
      </c>
      <c r="F636" s="278" t="s">
        <v>1134</v>
      </c>
      <c r="G636" s="279" t="s">
        <v>389</v>
      </c>
      <c r="H636" s="280">
        <v>137</v>
      </c>
      <c r="I636" s="281"/>
      <c r="J636" s="282">
        <f>ROUND(I636*H636,2)</f>
        <v>0</v>
      </c>
      <c r="K636" s="278" t="s">
        <v>1</v>
      </c>
      <c r="L636" s="283"/>
      <c r="M636" s="284" t="s">
        <v>1</v>
      </c>
      <c r="N636" s="285" t="s">
        <v>43</v>
      </c>
      <c r="O636" s="92"/>
      <c r="P636" s="236">
        <f>O636*H636</f>
        <v>0</v>
      </c>
      <c r="Q636" s="236">
        <v>0</v>
      </c>
      <c r="R636" s="236">
        <f>Q636*H636</f>
        <v>0</v>
      </c>
      <c r="S636" s="236">
        <v>0</v>
      </c>
      <c r="T636" s="237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8" t="s">
        <v>439</v>
      </c>
      <c r="AT636" s="238" t="s">
        <v>510</v>
      </c>
      <c r="AU636" s="238" t="s">
        <v>88</v>
      </c>
      <c r="AY636" s="18" t="s">
        <v>150</v>
      </c>
      <c r="BE636" s="239">
        <f>IF(N636="základní",J636,0)</f>
        <v>0</v>
      </c>
      <c r="BF636" s="239">
        <f>IF(N636="snížená",J636,0)</f>
        <v>0</v>
      </c>
      <c r="BG636" s="239">
        <f>IF(N636="zákl. přenesená",J636,0)</f>
        <v>0</v>
      </c>
      <c r="BH636" s="239">
        <f>IF(N636="sníž. přenesená",J636,0)</f>
        <v>0</v>
      </c>
      <c r="BI636" s="239">
        <f>IF(N636="nulová",J636,0)</f>
        <v>0</v>
      </c>
      <c r="BJ636" s="18" t="s">
        <v>86</v>
      </c>
      <c r="BK636" s="239">
        <f>ROUND(I636*H636,2)</f>
        <v>0</v>
      </c>
      <c r="BL636" s="18" t="s">
        <v>248</v>
      </c>
      <c r="BM636" s="238" t="s">
        <v>1135</v>
      </c>
    </row>
    <row r="637" s="13" customFormat="1">
      <c r="A637" s="13"/>
      <c r="B637" s="240"/>
      <c r="C637" s="241"/>
      <c r="D637" s="242" t="s">
        <v>163</v>
      </c>
      <c r="E637" s="243" t="s">
        <v>1</v>
      </c>
      <c r="F637" s="244" t="s">
        <v>1136</v>
      </c>
      <c r="G637" s="241"/>
      <c r="H637" s="243" t="s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0" t="s">
        <v>163</v>
      </c>
      <c r="AU637" s="250" t="s">
        <v>88</v>
      </c>
      <c r="AV637" s="13" t="s">
        <v>86</v>
      </c>
      <c r="AW637" s="13" t="s">
        <v>33</v>
      </c>
      <c r="AX637" s="13" t="s">
        <v>78</v>
      </c>
      <c r="AY637" s="250" t="s">
        <v>150</v>
      </c>
    </row>
    <row r="638" s="14" customFormat="1">
      <c r="A638" s="14"/>
      <c r="B638" s="251"/>
      <c r="C638" s="252"/>
      <c r="D638" s="242" t="s">
        <v>163</v>
      </c>
      <c r="E638" s="253" t="s">
        <v>1</v>
      </c>
      <c r="F638" s="254" t="s">
        <v>1137</v>
      </c>
      <c r="G638" s="252"/>
      <c r="H638" s="255">
        <v>54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163</v>
      </c>
      <c r="AU638" s="261" t="s">
        <v>88</v>
      </c>
      <c r="AV638" s="14" t="s">
        <v>88</v>
      </c>
      <c r="AW638" s="14" t="s">
        <v>33</v>
      </c>
      <c r="AX638" s="14" t="s">
        <v>78</v>
      </c>
      <c r="AY638" s="261" t="s">
        <v>150</v>
      </c>
    </row>
    <row r="639" s="13" customFormat="1">
      <c r="A639" s="13"/>
      <c r="B639" s="240"/>
      <c r="C639" s="241"/>
      <c r="D639" s="242" t="s">
        <v>163</v>
      </c>
      <c r="E639" s="243" t="s">
        <v>1</v>
      </c>
      <c r="F639" s="244" t="s">
        <v>1138</v>
      </c>
      <c r="G639" s="241"/>
      <c r="H639" s="243" t="s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0" t="s">
        <v>163</v>
      </c>
      <c r="AU639" s="250" t="s">
        <v>88</v>
      </c>
      <c r="AV639" s="13" t="s">
        <v>86</v>
      </c>
      <c r="AW639" s="13" t="s">
        <v>33</v>
      </c>
      <c r="AX639" s="13" t="s">
        <v>78</v>
      </c>
      <c r="AY639" s="250" t="s">
        <v>150</v>
      </c>
    </row>
    <row r="640" s="14" customFormat="1">
      <c r="A640" s="14"/>
      <c r="B640" s="251"/>
      <c r="C640" s="252"/>
      <c r="D640" s="242" t="s">
        <v>163</v>
      </c>
      <c r="E640" s="253" t="s">
        <v>1</v>
      </c>
      <c r="F640" s="254" t="s">
        <v>1139</v>
      </c>
      <c r="G640" s="252"/>
      <c r="H640" s="255">
        <v>83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1" t="s">
        <v>163</v>
      </c>
      <c r="AU640" s="261" t="s">
        <v>88</v>
      </c>
      <c r="AV640" s="14" t="s">
        <v>88</v>
      </c>
      <c r="AW640" s="14" t="s">
        <v>33</v>
      </c>
      <c r="AX640" s="14" t="s">
        <v>78</v>
      </c>
      <c r="AY640" s="261" t="s">
        <v>150</v>
      </c>
    </row>
    <row r="641" s="13" customFormat="1">
      <c r="A641" s="13"/>
      <c r="B641" s="240"/>
      <c r="C641" s="241"/>
      <c r="D641" s="242" t="s">
        <v>163</v>
      </c>
      <c r="E641" s="243" t="s">
        <v>1</v>
      </c>
      <c r="F641" s="244" t="s">
        <v>1140</v>
      </c>
      <c r="G641" s="241"/>
      <c r="H641" s="243" t="s">
        <v>1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0" t="s">
        <v>163</v>
      </c>
      <c r="AU641" s="250" t="s">
        <v>88</v>
      </c>
      <c r="AV641" s="13" t="s">
        <v>86</v>
      </c>
      <c r="AW641" s="13" t="s">
        <v>33</v>
      </c>
      <c r="AX641" s="13" t="s">
        <v>78</v>
      </c>
      <c r="AY641" s="250" t="s">
        <v>150</v>
      </c>
    </row>
    <row r="642" s="15" customFormat="1">
      <c r="A642" s="15"/>
      <c r="B642" s="265"/>
      <c r="C642" s="266"/>
      <c r="D642" s="242" t="s">
        <v>163</v>
      </c>
      <c r="E642" s="267" t="s">
        <v>1</v>
      </c>
      <c r="F642" s="268" t="s">
        <v>311</v>
      </c>
      <c r="G642" s="266"/>
      <c r="H642" s="269">
        <v>137</v>
      </c>
      <c r="I642" s="270"/>
      <c r="J642" s="266"/>
      <c r="K642" s="266"/>
      <c r="L642" s="271"/>
      <c r="M642" s="272"/>
      <c r="N642" s="273"/>
      <c r="O642" s="273"/>
      <c r="P642" s="273"/>
      <c r="Q642" s="273"/>
      <c r="R642" s="273"/>
      <c r="S642" s="273"/>
      <c r="T642" s="274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5" t="s">
        <v>163</v>
      </c>
      <c r="AU642" s="275" t="s">
        <v>88</v>
      </c>
      <c r="AV642" s="15" t="s">
        <v>149</v>
      </c>
      <c r="AW642" s="15" t="s">
        <v>33</v>
      </c>
      <c r="AX642" s="15" t="s">
        <v>86</v>
      </c>
      <c r="AY642" s="275" t="s">
        <v>150</v>
      </c>
    </row>
    <row r="643" s="2" customFormat="1" ht="16.5" customHeight="1">
      <c r="A643" s="39"/>
      <c r="B643" s="40"/>
      <c r="C643" s="276" t="s">
        <v>1141</v>
      </c>
      <c r="D643" s="276" t="s">
        <v>510</v>
      </c>
      <c r="E643" s="277" t="s">
        <v>1142</v>
      </c>
      <c r="F643" s="278" t="s">
        <v>1143</v>
      </c>
      <c r="G643" s="279" t="s">
        <v>389</v>
      </c>
      <c r="H643" s="280">
        <v>19</v>
      </c>
      <c r="I643" s="281"/>
      <c r="J643" s="282">
        <f>ROUND(I643*H643,2)</f>
        <v>0</v>
      </c>
      <c r="K643" s="278" t="s">
        <v>1</v>
      </c>
      <c r="L643" s="283"/>
      <c r="M643" s="284" t="s">
        <v>1</v>
      </c>
      <c r="N643" s="285" t="s">
        <v>43</v>
      </c>
      <c r="O643" s="92"/>
      <c r="P643" s="236">
        <f>O643*H643</f>
        <v>0</v>
      </c>
      <c r="Q643" s="236">
        <v>0</v>
      </c>
      <c r="R643" s="236">
        <f>Q643*H643</f>
        <v>0</v>
      </c>
      <c r="S643" s="236">
        <v>0</v>
      </c>
      <c r="T643" s="237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8" t="s">
        <v>439</v>
      </c>
      <c r="AT643" s="238" t="s">
        <v>510</v>
      </c>
      <c r="AU643" s="238" t="s">
        <v>88</v>
      </c>
      <c r="AY643" s="18" t="s">
        <v>150</v>
      </c>
      <c r="BE643" s="239">
        <f>IF(N643="základní",J643,0)</f>
        <v>0</v>
      </c>
      <c r="BF643" s="239">
        <f>IF(N643="snížená",J643,0)</f>
        <v>0</v>
      </c>
      <c r="BG643" s="239">
        <f>IF(N643="zákl. přenesená",J643,0)</f>
        <v>0</v>
      </c>
      <c r="BH643" s="239">
        <f>IF(N643="sníž. přenesená",J643,0)</f>
        <v>0</v>
      </c>
      <c r="BI643" s="239">
        <f>IF(N643="nulová",J643,0)</f>
        <v>0</v>
      </c>
      <c r="BJ643" s="18" t="s">
        <v>86</v>
      </c>
      <c r="BK643" s="239">
        <f>ROUND(I643*H643,2)</f>
        <v>0</v>
      </c>
      <c r="BL643" s="18" t="s">
        <v>248</v>
      </c>
      <c r="BM643" s="238" t="s">
        <v>1144</v>
      </c>
    </row>
    <row r="644" s="13" customFormat="1">
      <c r="A644" s="13"/>
      <c r="B644" s="240"/>
      <c r="C644" s="241"/>
      <c r="D644" s="242" t="s">
        <v>163</v>
      </c>
      <c r="E644" s="243" t="s">
        <v>1</v>
      </c>
      <c r="F644" s="244" t="s">
        <v>1145</v>
      </c>
      <c r="G644" s="241"/>
      <c r="H644" s="243" t="s">
        <v>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0" t="s">
        <v>163</v>
      </c>
      <c r="AU644" s="250" t="s">
        <v>88</v>
      </c>
      <c r="AV644" s="13" t="s">
        <v>86</v>
      </c>
      <c r="AW644" s="13" t="s">
        <v>33</v>
      </c>
      <c r="AX644" s="13" t="s">
        <v>78</v>
      </c>
      <c r="AY644" s="250" t="s">
        <v>150</v>
      </c>
    </row>
    <row r="645" s="14" customFormat="1">
      <c r="A645" s="14"/>
      <c r="B645" s="251"/>
      <c r="C645" s="252"/>
      <c r="D645" s="242" t="s">
        <v>163</v>
      </c>
      <c r="E645" s="253" t="s">
        <v>1</v>
      </c>
      <c r="F645" s="254" t="s">
        <v>1146</v>
      </c>
      <c r="G645" s="252"/>
      <c r="H645" s="255">
        <v>7</v>
      </c>
      <c r="I645" s="256"/>
      <c r="J645" s="252"/>
      <c r="K645" s="252"/>
      <c r="L645" s="257"/>
      <c r="M645" s="258"/>
      <c r="N645" s="259"/>
      <c r="O645" s="259"/>
      <c r="P645" s="259"/>
      <c r="Q645" s="259"/>
      <c r="R645" s="259"/>
      <c r="S645" s="259"/>
      <c r="T645" s="26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1" t="s">
        <v>163</v>
      </c>
      <c r="AU645" s="261" t="s">
        <v>88</v>
      </c>
      <c r="AV645" s="14" t="s">
        <v>88</v>
      </c>
      <c r="AW645" s="14" t="s">
        <v>33</v>
      </c>
      <c r="AX645" s="14" t="s">
        <v>78</v>
      </c>
      <c r="AY645" s="261" t="s">
        <v>150</v>
      </c>
    </row>
    <row r="646" s="13" customFormat="1">
      <c r="A646" s="13"/>
      <c r="B646" s="240"/>
      <c r="C646" s="241"/>
      <c r="D646" s="242" t="s">
        <v>163</v>
      </c>
      <c r="E646" s="243" t="s">
        <v>1</v>
      </c>
      <c r="F646" s="244" t="s">
        <v>1147</v>
      </c>
      <c r="G646" s="241"/>
      <c r="H646" s="243" t="s">
        <v>1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0" t="s">
        <v>163</v>
      </c>
      <c r="AU646" s="250" t="s">
        <v>88</v>
      </c>
      <c r="AV646" s="13" t="s">
        <v>86</v>
      </c>
      <c r="AW646" s="13" t="s">
        <v>33</v>
      </c>
      <c r="AX646" s="13" t="s">
        <v>78</v>
      </c>
      <c r="AY646" s="250" t="s">
        <v>150</v>
      </c>
    </row>
    <row r="647" s="14" customFormat="1">
      <c r="A647" s="14"/>
      <c r="B647" s="251"/>
      <c r="C647" s="252"/>
      <c r="D647" s="242" t="s">
        <v>163</v>
      </c>
      <c r="E647" s="253" t="s">
        <v>1</v>
      </c>
      <c r="F647" s="254" t="s">
        <v>1148</v>
      </c>
      <c r="G647" s="252"/>
      <c r="H647" s="255">
        <v>12</v>
      </c>
      <c r="I647" s="256"/>
      <c r="J647" s="252"/>
      <c r="K647" s="252"/>
      <c r="L647" s="257"/>
      <c r="M647" s="258"/>
      <c r="N647" s="259"/>
      <c r="O647" s="259"/>
      <c r="P647" s="259"/>
      <c r="Q647" s="259"/>
      <c r="R647" s="259"/>
      <c r="S647" s="259"/>
      <c r="T647" s="26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1" t="s">
        <v>163</v>
      </c>
      <c r="AU647" s="261" t="s">
        <v>88</v>
      </c>
      <c r="AV647" s="14" t="s">
        <v>88</v>
      </c>
      <c r="AW647" s="14" t="s">
        <v>33</v>
      </c>
      <c r="AX647" s="14" t="s">
        <v>78</v>
      </c>
      <c r="AY647" s="261" t="s">
        <v>150</v>
      </c>
    </row>
    <row r="648" s="13" customFormat="1">
      <c r="A648" s="13"/>
      <c r="B648" s="240"/>
      <c r="C648" s="241"/>
      <c r="D648" s="242" t="s">
        <v>163</v>
      </c>
      <c r="E648" s="243" t="s">
        <v>1</v>
      </c>
      <c r="F648" s="244" t="s">
        <v>1140</v>
      </c>
      <c r="G648" s="241"/>
      <c r="H648" s="243" t="s">
        <v>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0" t="s">
        <v>163</v>
      </c>
      <c r="AU648" s="250" t="s">
        <v>88</v>
      </c>
      <c r="AV648" s="13" t="s">
        <v>86</v>
      </c>
      <c r="AW648" s="13" t="s">
        <v>33</v>
      </c>
      <c r="AX648" s="13" t="s">
        <v>78</v>
      </c>
      <c r="AY648" s="250" t="s">
        <v>150</v>
      </c>
    </row>
    <row r="649" s="15" customFormat="1">
      <c r="A649" s="15"/>
      <c r="B649" s="265"/>
      <c r="C649" s="266"/>
      <c r="D649" s="242" t="s">
        <v>163</v>
      </c>
      <c r="E649" s="267" t="s">
        <v>1</v>
      </c>
      <c r="F649" s="268" t="s">
        <v>311</v>
      </c>
      <c r="G649" s="266"/>
      <c r="H649" s="269">
        <v>19</v>
      </c>
      <c r="I649" s="270"/>
      <c r="J649" s="266"/>
      <c r="K649" s="266"/>
      <c r="L649" s="271"/>
      <c r="M649" s="272"/>
      <c r="N649" s="273"/>
      <c r="O649" s="273"/>
      <c r="P649" s="273"/>
      <c r="Q649" s="273"/>
      <c r="R649" s="273"/>
      <c r="S649" s="273"/>
      <c r="T649" s="27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75" t="s">
        <v>163</v>
      </c>
      <c r="AU649" s="275" t="s">
        <v>88</v>
      </c>
      <c r="AV649" s="15" t="s">
        <v>149</v>
      </c>
      <c r="AW649" s="15" t="s">
        <v>33</v>
      </c>
      <c r="AX649" s="15" t="s">
        <v>86</v>
      </c>
      <c r="AY649" s="275" t="s">
        <v>150</v>
      </c>
    </row>
    <row r="650" s="12" customFormat="1" ht="25.92" customHeight="1">
      <c r="A650" s="12"/>
      <c r="B650" s="211"/>
      <c r="C650" s="212"/>
      <c r="D650" s="213" t="s">
        <v>77</v>
      </c>
      <c r="E650" s="214" t="s">
        <v>510</v>
      </c>
      <c r="F650" s="214" t="s">
        <v>1149</v>
      </c>
      <c r="G650" s="212"/>
      <c r="H650" s="212"/>
      <c r="I650" s="215"/>
      <c r="J650" s="216">
        <f>BK650</f>
        <v>0</v>
      </c>
      <c r="K650" s="212"/>
      <c r="L650" s="217"/>
      <c r="M650" s="218"/>
      <c r="N650" s="219"/>
      <c r="O650" s="219"/>
      <c r="P650" s="220">
        <f>P651</f>
        <v>0</v>
      </c>
      <c r="Q650" s="219"/>
      <c r="R650" s="220">
        <f>R651</f>
        <v>0.00066</v>
      </c>
      <c r="S650" s="219"/>
      <c r="T650" s="221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22" t="s">
        <v>171</v>
      </c>
      <c r="AT650" s="223" t="s">
        <v>77</v>
      </c>
      <c r="AU650" s="223" t="s">
        <v>78</v>
      </c>
      <c r="AY650" s="222" t="s">
        <v>150</v>
      </c>
      <c r="BK650" s="224">
        <f>BK651</f>
        <v>0</v>
      </c>
    </row>
    <row r="651" s="12" customFormat="1" ht="22.8" customHeight="1">
      <c r="A651" s="12"/>
      <c r="B651" s="211"/>
      <c r="C651" s="212"/>
      <c r="D651" s="213" t="s">
        <v>77</v>
      </c>
      <c r="E651" s="225" t="s">
        <v>1150</v>
      </c>
      <c r="F651" s="225" t="s">
        <v>1151</v>
      </c>
      <c r="G651" s="212"/>
      <c r="H651" s="212"/>
      <c r="I651" s="215"/>
      <c r="J651" s="226">
        <f>BK651</f>
        <v>0</v>
      </c>
      <c r="K651" s="212"/>
      <c r="L651" s="217"/>
      <c r="M651" s="218"/>
      <c r="N651" s="219"/>
      <c r="O651" s="219"/>
      <c r="P651" s="220">
        <f>SUM(P652:P654)</f>
        <v>0</v>
      </c>
      <c r="Q651" s="219"/>
      <c r="R651" s="220">
        <f>SUM(R652:R654)</f>
        <v>0.00066</v>
      </c>
      <c r="S651" s="219"/>
      <c r="T651" s="221">
        <f>SUM(T652:T654)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22" t="s">
        <v>171</v>
      </c>
      <c r="AT651" s="223" t="s">
        <v>77</v>
      </c>
      <c r="AU651" s="223" t="s">
        <v>86</v>
      </c>
      <c r="AY651" s="222" t="s">
        <v>150</v>
      </c>
      <c r="BK651" s="224">
        <f>SUM(BK652:BK654)</f>
        <v>0</v>
      </c>
    </row>
    <row r="652" s="2" customFormat="1" ht="24.15" customHeight="1">
      <c r="A652" s="39"/>
      <c r="B652" s="40"/>
      <c r="C652" s="227" t="s">
        <v>1152</v>
      </c>
      <c r="D652" s="227" t="s">
        <v>156</v>
      </c>
      <c r="E652" s="228" t="s">
        <v>1153</v>
      </c>
      <c r="F652" s="229" t="s">
        <v>1154</v>
      </c>
      <c r="G652" s="230" t="s">
        <v>283</v>
      </c>
      <c r="H652" s="231">
        <v>1</v>
      </c>
      <c r="I652" s="232"/>
      <c r="J652" s="233">
        <f>ROUND(I652*H652,2)</f>
        <v>0</v>
      </c>
      <c r="K652" s="229" t="s">
        <v>160</v>
      </c>
      <c r="L652" s="45"/>
      <c r="M652" s="234" t="s">
        <v>1</v>
      </c>
      <c r="N652" s="235" t="s">
        <v>43</v>
      </c>
      <c r="O652" s="92"/>
      <c r="P652" s="236">
        <f>O652*H652</f>
        <v>0</v>
      </c>
      <c r="Q652" s="236">
        <v>0.00066</v>
      </c>
      <c r="R652" s="236">
        <f>Q652*H652</f>
        <v>0.00066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641</v>
      </c>
      <c r="AT652" s="238" t="s">
        <v>156</v>
      </c>
      <c r="AU652" s="238" t="s">
        <v>88</v>
      </c>
      <c r="AY652" s="18" t="s">
        <v>150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86</v>
      </c>
      <c r="BK652" s="239">
        <f>ROUND(I652*H652,2)</f>
        <v>0</v>
      </c>
      <c r="BL652" s="18" t="s">
        <v>641</v>
      </c>
      <c r="BM652" s="238" t="s">
        <v>1155</v>
      </c>
    </row>
    <row r="653" s="14" customFormat="1">
      <c r="A653" s="14"/>
      <c r="B653" s="251"/>
      <c r="C653" s="252"/>
      <c r="D653" s="242" t="s">
        <v>163</v>
      </c>
      <c r="E653" s="253" t="s">
        <v>1</v>
      </c>
      <c r="F653" s="254" t="s">
        <v>1156</v>
      </c>
      <c r="G653" s="252"/>
      <c r="H653" s="255">
        <v>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1" t="s">
        <v>163</v>
      </c>
      <c r="AU653" s="261" t="s">
        <v>88</v>
      </c>
      <c r="AV653" s="14" t="s">
        <v>88</v>
      </c>
      <c r="AW653" s="14" t="s">
        <v>33</v>
      </c>
      <c r="AX653" s="14" t="s">
        <v>86</v>
      </c>
      <c r="AY653" s="261" t="s">
        <v>150</v>
      </c>
    </row>
    <row r="654" s="13" customFormat="1">
      <c r="A654" s="13"/>
      <c r="B654" s="240"/>
      <c r="C654" s="241"/>
      <c r="D654" s="242" t="s">
        <v>163</v>
      </c>
      <c r="E654" s="243" t="s">
        <v>1</v>
      </c>
      <c r="F654" s="244" t="s">
        <v>1157</v>
      </c>
      <c r="G654" s="241"/>
      <c r="H654" s="243" t="s">
        <v>1</v>
      </c>
      <c r="I654" s="245"/>
      <c r="J654" s="241"/>
      <c r="K654" s="241"/>
      <c r="L654" s="246"/>
      <c r="M654" s="297"/>
      <c r="N654" s="298"/>
      <c r="O654" s="298"/>
      <c r="P654" s="298"/>
      <c r="Q654" s="298"/>
      <c r="R654" s="298"/>
      <c r="S654" s="298"/>
      <c r="T654" s="29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0" t="s">
        <v>163</v>
      </c>
      <c r="AU654" s="250" t="s">
        <v>88</v>
      </c>
      <c r="AV654" s="13" t="s">
        <v>86</v>
      </c>
      <c r="AW654" s="13" t="s">
        <v>33</v>
      </c>
      <c r="AX654" s="13" t="s">
        <v>78</v>
      </c>
      <c r="AY654" s="250" t="s">
        <v>150</v>
      </c>
    </row>
    <row r="655" s="2" customFormat="1" ht="6.96" customHeight="1">
      <c r="A655" s="39"/>
      <c r="B655" s="67"/>
      <c r="C655" s="68"/>
      <c r="D655" s="68"/>
      <c r="E655" s="68"/>
      <c r="F655" s="68"/>
      <c r="G655" s="68"/>
      <c r="H655" s="68"/>
      <c r="I655" s="68"/>
      <c r="J655" s="68"/>
      <c r="K655" s="68"/>
      <c r="L655" s="45"/>
      <c r="M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</row>
  </sheetData>
  <sheetProtection sheet="1" autoFilter="0" formatColumns="0" formatRows="0" objects="1" scenarios="1" spinCount="100000" saltValue="ZmExSYTEuGBwpHzXl9vjZnkwbNuJBewJ2K7g6CeY/TWShC7pGq/5ZRFJwXy3eOU9PEGKQGdQNrNadf+cBvpCWg==" hashValue="pnoGUf/UzABmBCt6z8/UG7YdOwzGIe/w87UfR1P+Tc5jbrp0opL5/DrBw8OA1dciF2UOcGagB4meCwzikoXM3w==" algorithmName="SHA-512" password="CC35"/>
  <autoFilter ref="C128:K65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1158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96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ROUND((SUM(BE122:BE349)),  2)</f>
        <v>0</v>
      </c>
      <c r="G33" s="39"/>
      <c r="H33" s="39"/>
      <c r="I33" s="165">
        <v>0.20999999999999999</v>
      </c>
      <c r="J33" s="164">
        <f>ROUND(((SUM(BE122:BE349))*I33),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ROUND((SUM(BF122:BF349)),  2)</f>
        <v>0</v>
      </c>
      <c r="G34" s="39"/>
      <c r="H34" s="39"/>
      <c r="I34" s="165">
        <v>0.14999999999999999</v>
      </c>
      <c r="J34" s="164">
        <f>ROUND(((SUM(BF122:BF349))*I34),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ROUND((SUM(BG122:BG349)),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ROUND((SUM(BH122:BH349)),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ROUND((SUM(BI122:BI349)),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264</v>
      </c>
      <c r="E99" s="197"/>
      <c r="F99" s="197"/>
      <c r="G99" s="197"/>
      <c r="H99" s="197"/>
      <c r="I99" s="197"/>
      <c r="J99" s="198">
        <f>J194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267</v>
      </c>
      <c r="E100" s="197"/>
      <c r="F100" s="197"/>
      <c r="G100" s="197"/>
      <c r="H100" s="197"/>
      <c r="I100" s="197"/>
      <c r="J100" s="198">
        <f>J208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269</v>
      </c>
      <c r="E101" s="197"/>
      <c r="F101" s="197"/>
      <c r="G101" s="197"/>
      <c r="H101" s="197"/>
      <c r="I101" s="197"/>
      <c r="J101" s="198">
        <f>J337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270</v>
      </c>
      <c r="E102" s="197"/>
      <c r="F102" s="197"/>
      <c r="G102" s="197"/>
      <c r="H102" s="197"/>
      <c r="I102" s="197"/>
      <c r="J102" s="198">
        <f>J348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MK ul. Sídliště v úseku od silnice III/15512 po REPROGEN v Třeboni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301 - Vodovod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11. 9. 2025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135</v>
      </c>
      <c r="D121" s="203" t="s">
        <v>63</v>
      </c>
      <c r="E121" s="203" t="s">
        <v>59</v>
      </c>
      <c r="F121" s="203" t="s">
        <v>60</v>
      </c>
      <c r="G121" s="203" t="s">
        <v>136</v>
      </c>
      <c r="H121" s="203" t="s">
        <v>137</v>
      </c>
      <c r="I121" s="203" t="s">
        <v>138</v>
      </c>
      <c r="J121" s="203" t="s">
        <v>124</v>
      </c>
      <c r="K121" s="204" t="s">
        <v>139</v>
      </c>
      <c r="L121" s="205"/>
      <c r="M121" s="101" t="s">
        <v>1</v>
      </c>
      <c r="N121" s="102" t="s">
        <v>42</v>
      </c>
      <c r="O121" s="102" t="s">
        <v>140</v>
      </c>
      <c r="P121" s="102" t="s">
        <v>141</v>
      </c>
      <c r="Q121" s="102" t="s">
        <v>142</v>
      </c>
      <c r="R121" s="102" t="s">
        <v>143</v>
      </c>
      <c r="S121" s="102" t="s">
        <v>144</v>
      </c>
      <c r="T121" s="103" t="s">
        <v>145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146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318.41846505999996</v>
      </c>
      <c r="S122" s="105"/>
      <c r="T122" s="209">
        <f>T123</f>
        <v>0.078799999999999995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126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77</v>
      </c>
      <c r="E123" s="214" t="s">
        <v>273</v>
      </c>
      <c r="F123" s="214" t="s">
        <v>274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P124+P194+P208+P337+P348</f>
        <v>0</v>
      </c>
      <c r="Q123" s="219"/>
      <c r="R123" s="220">
        <f>R124+R194+R208+R337+R348</f>
        <v>318.41846505999996</v>
      </c>
      <c r="S123" s="219"/>
      <c r="T123" s="221">
        <f>T124+T194+T208+T337+T348</f>
        <v>0.078799999999999995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86</v>
      </c>
      <c r="AT123" s="223" t="s">
        <v>77</v>
      </c>
      <c r="AU123" s="223" t="s">
        <v>78</v>
      </c>
      <c r="AY123" s="222" t="s">
        <v>150</v>
      </c>
      <c r="BK123" s="224">
        <f>BK124+BK194+BK208+BK337+BK348</f>
        <v>0</v>
      </c>
    </row>
    <row r="124" s="12" customFormat="1" ht="22.8" customHeight="1">
      <c r="A124" s="12"/>
      <c r="B124" s="211"/>
      <c r="C124" s="212"/>
      <c r="D124" s="213" t="s">
        <v>77</v>
      </c>
      <c r="E124" s="225" t="s">
        <v>86</v>
      </c>
      <c r="F124" s="225" t="s">
        <v>275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SUM(P125:P193)</f>
        <v>0</v>
      </c>
      <c r="Q124" s="219"/>
      <c r="R124" s="220">
        <f>SUM(R125:R193)</f>
        <v>311.11760429999998</v>
      </c>
      <c r="S124" s="219"/>
      <c r="T124" s="221">
        <f>SUM(T125:T193)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86</v>
      </c>
      <c r="AT124" s="223" t="s">
        <v>77</v>
      </c>
      <c r="AU124" s="223" t="s">
        <v>86</v>
      </c>
      <c r="AY124" s="222" t="s">
        <v>150</v>
      </c>
      <c r="BK124" s="224">
        <f>SUM(BK125:BK193)</f>
        <v>0</v>
      </c>
    </row>
    <row r="125" s="2" customFormat="1" ht="21.75" customHeight="1">
      <c r="A125" s="39"/>
      <c r="B125" s="40"/>
      <c r="C125" s="227" t="s">
        <v>86</v>
      </c>
      <c r="D125" s="227" t="s">
        <v>156</v>
      </c>
      <c r="E125" s="228" t="s">
        <v>1159</v>
      </c>
      <c r="F125" s="229" t="s">
        <v>1160</v>
      </c>
      <c r="G125" s="230" t="s">
        <v>1161</v>
      </c>
      <c r="H125" s="231">
        <v>160</v>
      </c>
      <c r="I125" s="232"/>
      <c r="J125" s="233">
        <f>ROUND(I125*H125,2)</f>
        <v>0</v>
      </c>
      <c r="K125" s="229" t="s">
        <v>160</v>
      </c>
      <c r="L125" s="45"/>
      <c r="M125" s="234" t="s">
        <v>1</v>
      </c>
      <c r="N125" s="235" t="s">
        <v>43</v>
      </c>
      <c r="O125" s="92"/>
      <c r="P125" s="236">
        <f>O125*H125</f>
        <v>0</v>
      </c>
      <c r="Q125" s="236">
        <v>4.0000000000000003E-05</v>
      </c>
      <c r="R125" s="236">
        <f>Q125*H125</f>
        <v>0.0064000000000000003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149</v>
      </c>
      <c r="AT125" s="238" t="s">
        <v>156</v>
      </c>
      <c r="AU125" s="238" t="s">
        <v>88</v>
      </c>
      <c r="AY125" s="18" t="s">
        <v>150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86</v>
      </c>
      <c r="BK125" s="239">
        <f>ROUND(I125*H125,2)</f>
        <v>0</v>
      </c>
      <c r="BL125" s="18" t="s">
        <v>149</v>
      </c>
      <c r="BM125" s="238" t="s">
        <v>1162</v>
      </c>
    </row>
    <row r="126" s="13" customFormat="1">
      <c r="A126" s="13"/>
      <c r="B126" s="240"/>
      <c r="C126" s="241"/>
      <c r="D126" s="242" t="s">
        <v>163</v>
      </c>
      <c r="E126" s="243" t="s">
        <v>1</v>
      </c>
      <c r="F126" s="244" t="s">
        <v>1163</v>
      </c>
      <c r="G126" s="241"/>
      <c r="H126" s="243" t="s">
        <v>1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163</v>
      </c>
      <c r="AU126" s="250" t="s">
        <v>88</v>
      </c>
      <c r="AV126" s="13" t="s">
        <v>86</v>
      </c>
      <c r="AW126" s="13" t="s">
        <v>33</v>
      </c>
      <c r="AX126" s="13" t="s">
        <v>78</v>
      </c>
      <c r="AY126" s="250" t="s">
        <v>150</v>
      </c>
    </row>
    <row r="127" s="14" customFormat="1">
      <c r="A127" s="14"/>
      <c r="B127" s="251"/>
      <c r="C127" s="252"/>
      <c r="D127" s="242" t="s">
        <v>163</v>
      </c>
      <c r="E127" s="253" t="s">
        <v>1</v>
      </c>
      <c r="F127" s="254" t="s">
        <v>1164</v>
      </c>
      <c r="G127" s="252"/>
      <c r="H127" s="255">
        <v>160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163</v>
      </c>
      <c r="AU127" s="261" t="s">
        <v>88</v>
      </c>
      <c r="AV127" s="14" t="s">
        <v>88</v>
      </c>
      <c r="AW127" s="14" t="s">
        <v>33</v>
      </c>
      <c r="AX127" s="14" t="s">
        <v>86</v>
      </c>
      <c r="AY127" s="261" t="s">
        <v>150</v>
      </c>
    </row>
    <row r="128" s="2" customFormat="1" ht="24.15" customHeight="1">
      <c r="A128" s="39"/>
      <c r="B128" s="40"/>
      <c r="C128" s="227" t="s">
        <v>88</v>
      </c>
      <c r="D128" s="227" t="s">
        <v>156</v>
      </c>
      <c r="E128" s="228" t="s">
        <v>1165</v>
      </c>
      <c r="F128" s="229" t="s">
        <v>1166</v>
      </c>
      <c r="G128" s="230" t="s">
        <v>401</v>
      </c>
      <c r="H128" s="231">
        <v>586.44000000000005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1167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1168</v>
      </c>
      <c r="G129" s="252"/>
      <c r="H129" s="255">
        <v>560.15999999999997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78</v>
      </c>
      <c r="AY129" s="261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1169</v>
      </c>
      <c r="G130" s="252"/>
      <c r="H130" s="255">
        <v>26.280000000000001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78</v>
      </c>
      <c r="AY130" s="261" t="s">
        <v>150</v>
      </c>
    </row>
    <row r="131" s="15" customFormat="1">
      <c r="A131" s="15"/>
      <c r="B131" s="265"/>
      <c r="C131" s="266"/>
      <c r="D131" s="242" t="s">
        <v>163</v>
      </c>
      <c r="E131" s="267" t="s">
        <v>1</v>
      </c>
      <c r="F131" s="268" t="s">
        <v>311</v>
      </c>
      <c r="G131" s="266"/>
      <c r="H131" s="269">
        <v>586.44000000000005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5" t="s">
        <v>163</v>
      </c>
      <c r="AU131" s="275" t="s">
        <v>88</v>
      </c>
      <c r="AV131" s="15" t="s">
        <v>149</v>
      </c>
      <c r="AW131" s="15" t="s">
        <v>33</v>
      </c>
      <c r="AX131" s="15" t="s">
        <v>86</v>
      </c>
      <c r="AY131" s="275" t="s">
        <v>150</v>
      </c>
    </row>
    <row r="132" s="13" customFormat="1">
      <c r="A132" s="13"/>
      <c r="B132" s="240"/>
      <c r="C132" s="241"/>
      <c r="D132" s="242" t="s">
        <v>163</v>
      </c>
      <c r="E132" s="243" t="s">
        <v>1</v>
      </c>
      <c r="F132" s="244" t="s">
        <v>1170</v>
      </c>
      <c r="G132" s="241"/>
      <c r="H132" s="243" t="s">
        <v>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163</v>
      </c>
      <c r="AU132" s="250" t="s">
        <v>88</v>
      </c>
      <c r="AV132" s="13" t="s">
        <v>86</v>
      </c>
      <c r="AW132" s="13" t="s">
        <v>33</v>
      </c>
      <c r="AX132" s="13" t="s">
        <v>78</v>
      </c>
      <c r="AY132" s="250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1171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1172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16.5" customHeight="1">
      <c r="A135" s="39"/>
      <c r="B135" s="40"/>
      <c r="C135" s="227" t="s">
        <v>171</v>
      </c>
      <c r="D135" s="227" t="s">
        <v>156</v>
      </c>
      <c r="E135" s="228" t="s">
        <v>424</v>
      </c>
      <c r="F135" s="229" t="s">
        <v>425</v>
      </c>
      <c r="G135" s="230" t="s">
        <v>401</v>
      </c>
      <c r="H135" s="231">
        <v>6.4000000000000004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1173</v>
      </c>
    </row>
    <row r="136" s="14" customFormat="1">
      <c r="A136" s="14"/>
      <c r="B136" s="251"/>
      <c r="C136" s="252"/>
      <c r="D136" s="242" t="s">
        <v>163</v>
      </c>
      <c r="E136" s="253" t="s">
        <v>1</v>
      </c>
      <c r="F136" s="254" t="s">
        <v>1174</v>
      </c>
      <c r="G136" s="252"/>
      <c r="H136" s="255">
        <v>6.4000000000000004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163</v>
      </c>
      <c r="AU136" s="261" t="s">
        <v>88</v>
      </c>
      <c r="AV136" s="14" t="s">
        <v>88</v>
      </c>
      <c r="AW136" s="14" t="s">
        <v>33</v>
      </c>
      <c r="AX136" s="14" t="s">
        <v>86</v>
      </c>
      <c r="AY136" s="261" t="s">
        <v>150</v>
      </c>
    </row>
    <row r="137" s="2" customFormat="1" ht="24.15" customHeight="1">
      <c r="A137" s="39"/>
      <c r="B137" s="40"/>
      <c r="C137" s="227" t="s">
        <v>149</v>
      </c>
      <c r="D137" s="227" t="s">
        <v>156</v>
      </c>
      <c r="E137" s="228" t="s">
        <v>1175</v>
      </c>
      <c r="F137" s="229" t="s">
        <v>1176</v>
      </c>
      <c r="G137" s="230" t="s">
        <v>401</v>
      </c>
      <c r="H137" s="231">
        <v>29.641999999999999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149</v>
      </c>
      <c r="AT137" s="238" t="s">
        <v>156</v>
      </c>
      <c r="AU137" s="238" t="s">
        <v>88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86</v>
      </c>
      <c r="BK137" s="239">
        <f>ROUND(I137*H137,2)</f>
        <v>0</v>
      </c>
      <c r="BL137" s="18" t="s">
        <v>149</v>
      </c>
      <c r="BM137" s="238" t="s">
        <v>1177</v>
      </c>
    </row>
    <row r="138" s="13" customFormat="1">
      <c r="A138" s="13"/>
      <c r="B138" s="240"/>
      <c r="C138" s="241"/>
      <c r="D138" s="242" t="s">
        <v>163</v>
      </c>
      <c r="E138" s="243" t="s">
        <v>1</v>
      </c>
      <c r="F138" s="244" t="s">
        <v>1178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163</v>
      </c>
      <c r="AU138" s="250" t="s">
        <v>88</v>
      </c>
      <c r="AV138" s="13" t="s">
        <v>86</v>
      </c>
      <c r="AW138" s="13" t="s">
        <v>33</v>
      </c>
      <c r="AX138" s="13" t="s">
        <v>78</v>
      </c>
      <c r="AY138" s="250" t="s">
        <v>150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1179</v>
      </c>
      <c r="G139" s="252"/>
      <c r="H139" s="255">
        <v>29.641999999999999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24.15" customHeight="1">
      <c r="A140" s="39"/>
      <c r="B140" s="40"/>
      <c r="C140" s="227" t="s">
        <v>153</v>
      </c>
      <c r="D140" s="227" t="s">
        <v>156</v>
      </c>
      <c r="E140" s="228" t="s">
        <v>1180</v>
      </c>
      <c r="F140" s="229" t="s">
        <v>1181</v>
      </c>
      <c r="G140" s="230" t="s">
        <v>389</v>
      </c>
      <c r="H140" s="231">
        <v>39.899999999999999</v>
      </c>
      <c r="I140" s="232"/>
      <c r="J140" s="233">
        <f>ROUND(I140*H140,2)</f>
        <v>0</v>
      </c>
      <c r="K140" s="229" t="s">
        <v>160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0.0035999999999999999</v>
      </c>
      <c r="R140" s="236">
        <f>Q140*H140</f>
        <v>0.14363999999999999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149</v>
      </c>
      <c r="AT140" s="238" t="s">
        <v>156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149</v>
      </c>
      <c r="BM140" s="238" t="s">
        <v>1182</v>
      </c>
    </row>
    <row r="141" s="13" customFormat="1">
      <c r="A141" s="13"/>
      <c r="B141" s="240"/>
      <c r="C141" s="241"/>
      <c r="D141" s="242" t="s">
        <v>163</v>
      </c>
      <c r="E141" s="243" t="s">
        <v>1</v>
      </c>
      <c r="F141" s="244" t="s">
        <v>1183</v>
      </c>
      <c r="G141" s="241"/>
      <c r="H141" s="243" t="s">
        <v>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163</v>
      </c>
      <c r="AU141" s="250" t="s">
        <v>88</v>
      </c>
      <c r="AV141" s="13" t="s">
        <v>86</v>
      </c>
      <c r="AW141" s="13" t="s">
        <v>33</v>
      </c>
      <c r="AX141" s="13" t="s">
        <v>78</v>
      </c>
      <c r="AY141" s="250" t="s">
        <v>150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1184</v>
      </c>
      <c r="G142" s="252"/>
      <c r="H142" s="255">
        <v>39.899999999999999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16.5" customHeight="1">
      <c r="A143" s="39"/>
      <c r="B143" s="40"/>
      <c r="C143" s="276" t="s">
        <v>188</v>
      </c>
      <c r="D143" s="276" t="s">
        <v>510</v>
      </c>
      <c r="E143" s="277" t="s">
        <v>1185</v>
      </c>
      <c r="F143" s="278" t="s">
        <v>1186</v>
      </c>
      <c r="G143" s="279" t="s">
        <v>389</v>
      </c>
      <c r="H143" s="280">
        <v>39.899999999999999</v>
      </c>
      <c r="I143" s="281"/>
      <c r="J143" s="282">
        <f>ROUND(I143*H143,2)</f>
        <v>0</v>
      </c>
      <c r="K143" s="278" t="s">
        <v>160</v>
      </c>
      <c r="L143" s="283"/>
      <c r="M143" s="284" t="s">
        <v>1</v>
      </c>
      <c r="N143" s="285" t="s">
        <v>43</v>
      </c>
      <c r="O143" s="92"/>
      <c r="P143" s="236">
        <f>O143*H143</f>
        <v>0</v>
      </c>
      <c r="Q143" s="236">
        <v>0.00447</v>
      </c>
      <c r="R143" s="236">
        <f>Q143*H143</f>
        <v>0.17835299999999998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197</v>
      </c>
      <c r="AT143" s="238" t="s">
        <v>510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1187</v>
      </c>
    </row>
    <row r="144" s="14" customFormat="1">
      <c r="A144" s="14"/>
      <c r="B144" s="251"/>
      <c r="C144" s="252"/>
      <c r="D144" s="242" t="s">
        <v>163</v>
      </c>
      <c r="E144" s="253" t="s">
        <v>1</v>
      </c>
      <c r="F144" s="254" t="s">
        <v>1188</v>
      </c>
      <c r="G144" s="252"/>
      <c r="H144" s="255">
        <v>39.899999999999999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163</v>
      </c>
      <c r="AU144" s="261" t="s">
        <v>88</v>
      </c>
      <c r="AV144" s="14" t="s">
        <v>88</v>
      </c>
      <c r="AW144" s="14" t="s">
        <v>33</v>
      </c>
      <c r="AX144" s="14" t="s">
        <v>86</v>
      </c>
      <c r="AY144" s="261" t="s">
        <v>150</v>
      </c>
    </row>
    <row r="145" s="2" customFormat="1" ht="21.75" customHeight="1">
      <c r="A145" s="39"/>
      <c r="B145" s="40"/>
      <c r="C145" s="227" t="s">
        <v>193</v>
      </c>
      <c r="D145" s="227" t="s">
        <v>156</v>
      </c>
      <c r="E145" s="228" t="s">
        <v>430</v>
      </c>
      <c r="F145" s="229" t="s">
        <v>431</v>
      </c>
      <c r="G145" s="230" t="s">
        <v>278</v>
      </c>
      <c r="H145" s="231">
        <v>1600.52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0.00084000000000000003</v>
      </c>
      <c r="R145" s="236">
        <f>Q145*H145</f>
        <v>1.3444368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149</v>
      </c>
      <c r="AT145" s="238" t="s">
        <v>156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149</v>
      </c>
      <c r="BM145" s="238" t="s">
        <v>1189</v>
      </c>
    </row>
    <row r="146" s="14" customFormat="1">
      <c r="A146" s="14"/>
      <c r="B146" s="251"/>
      <c r="C146" s="252"/>
      <c r="D146" s="242" t="s">
        <v>163</v>
      </c>
      <c r="E146" s="253" t="s">
        <v>1</v>
      </c>
      <c r="F146" s="254" t="s">
        <v>1190</v>
      </c>
      <c r="G146" s="252"/>
      <c r="H146" s="255">
        <v>1587.72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163</v>
      </c>
      <c r="AU146" s="261" t="s">
        <v>88</v>
      </c>
      <c r="AV146" s="14" t="s">
        <v>88</v>
      </c>
      <c r="AW146" s="14" t="s">
        <v>33</v>
      </c>
      <c r="AX146" s="14" t="s">
        <v>78</v>
      </c>
      <c r="AY146" s="261" t="s">
        <v>150</v>
      </c>
    </row>
    <row r="147" s="14" customFormat="1">
      <c r="A147" s="14"/>
      <c r="B147" s="251"/>
      <c r="C147" s="252"/>
      <c r="D147" s="242" t="s">
        <v>163</v>
      </c>
      <c r="E147" s="253" t="s">
        <v>1</v>
      </c>
      <c r="F147" s="254" t="s">
        <v>1191</v>
      </c>
      <c r="G147" s="252"/>
      <c r="H147" s="255">
        <v>12.800000000000001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163</v>
      </c>
      <c r="AU147" s="261" t="s">
        <v>88</v>
      </c>
      <c r="AV147" s="14" t="s">
        <v>88</v>
      </c>
      <c r="AW147" s="14" t="s">
        <v>33</v>
      </c>
      <c r="AX147" s="14" t="s">
        <v>78</v>
      </c>
      <c r="AY147" s="261" t="s">
        <v>150</v>
      </c>
    </row>
    <row r="148" s="15" customFormat="1">
      <c r="A148" s="15"/>
      <c r="B148" s="265"/>
      <c r="C148" s="266"/>
      <c r="D148" s="242" t="s">
        <v>163</v>
      </c>
      <c r="E148" s="267" t="s">
        <v>1</v>
      </c>
      <c r="F148" s="268" t="s">
        <v>311</v>
      </c>
      <c r="G148" s="266"/>
      <c r="H148" s="269">
        <v>1600.52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163</v>
      </c>
      <c r="AU148" s="275" t="s">
        <v>88</v>
      </c>
      <c r="AV148" s="15" t="s">
        <v>149</v>
      </c>
      <c r="AW148" s="15" t="s">
        <v>33</v>
      </c>
      <c r="AX148" s="15" t="s">
        <v>86</v>
      </c>
      <c r="AY148" s="275" t="s">
        <v>150</v>
      </c>
    </row>
    <row r="149" s="2" customFormat="1" ht="24.15" customHeight="1">
      <c r="A149" s="39"/>
      <c r="B149" s="40"/>
      <c r="C149" s="227" t="s">
        <v>197</v>
      </c>
      <c r="D149" s="227" t="s">
        <v>156</v>
      </c>
      <c r="E149" s="228" t="s">
        <v>1192</v>
      </c>
      <c r="F149" s="229" t="s">
        <v>1193</v>
      </c>
      <c r="G149" s="230" t="s">
        <v>278</v>
      </c>
      <c r="H149" s="231">
        <v>207.97</v>
      </c>
      <c r="I149" s="232"/>
      <c r="J149" s="233">
        <f>ROUND(I149*H149,2)</f>
        <v>0</v>
      </c>
      <c r="K149" s="229" t="s">
        <v>160</v>
      </c>
      <c r="L149" s="45"/>
      <c r="M149" s="234" t="s">
        <v>1</v>
      </c>
      <c r="N149" s="235" t="s">
        <v>43</v>
      </c>
      <c r="O149" s="92"/>
      <c r="P149" s="236">
        <f>O149*H149</f>
        <v>0</v>
      </c>
      <c r="Q149" s="236">
        <v>0.00084999999999999995</v>
      </c>
      <c r="R149" s="236">
        <f>Q149*H149</f>
        <v>0.1767745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149</v>
      </c>
      <c r="AT149" s="238" t="s">
        <v>156</v>
      </c>
      <c r="AU149" s="238" t="s">
        <v>88</v>
      </c>
      <c r="AY149" s="18" t="s">
        <v>150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86</v>
      </c>
      <c r="BK149" s="239">
        <f>ROUND(I149*H149,2)</f>
        <v>0</v>
      </c>
      <c r="BL149" s="18" t="s">
        <v>149</v>
      </c>
      <c r="BM149" s="238" t="s">
        <v>1194</v>
      </c>
    </row>
    <row r="150" s="14" customFormat="1">
      <c r="A150" s="14"/>
      <c r="B150" s="251"/>
      <c r="C150" s="252"/>
      <c r="D150" s="242" t="s">
        <v>163</v>
      </c>
      <c r="E150" s="253" t="s">
        <v>1</v>
      </c>
      <c r="F150" s="254" t="s">
        <v>1195</v>
      </c>
      <c r="G150" s="252"/>
      <c r="H150" s="255">
        <v>207.97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88</v>
      </c>
      <c r="AV150" s="14" t="s">
        <v>88</v>
      </c>
      <c r="AW150" s="14" t="s">
        <v>33</v>
      </c>
      <c r="AX150" s="14" t="s">
        <v>86</v>
      </c>
      <c r="AY150" s="261" t="s">
        <v>150</v>
      </c>
    </row>
    <row r="151" s="2" customFormat="1" ht="24.15" customHeight="1">
      <c r="A151" s="39"/>
      <c r="B151" s="40"/>
      <c r="C151" s="227" t="s">
        <v>203</v>
      </c>
      <c r="D151" s="227" t="s">
        <v>156</v>
      </c>
      <c r="E151" s="228" t="s">
        <v>435</v>
      </c>
      <c r="F151" s="229" t="s">
        <v>436</v>
      </c>
      <c r="G151" s="230" t="s">
        <v>278</v>
      </c>
      <c r="H151" s="231">
        <v>1600.52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1196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1197</v>
      </c>
      <c r="G152" s="252"/>
      <c r="H152" s="255">
        <v>1600.52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24.15" customHeight="1">
      <c r="A153" s="39"/>
      <c r="B153" s="40"/>
      <c r="C153" s="227" t="s">
        <v>209</v>
      </c>
      <c r="D153" s="227" t="s">
        <v>156</v>
      </c>
      <c r="E153" s="228" t="s">
        <v>1198</v>
      </c>
      <c r="F153" s="229" t="s">
        <v>1199</v>
      </c>
      <c r="G153" s="230" t="s">
        <v>278</v>
      </c>
      <c r="H153" s="231">
        <v>207.97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149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149</v>
      </c>
      <c r="BM153" s="238" t="s">
        <v>1200</v>
      </c>
    </row>
    <row r="154" s="14" customFormat="1">
      <c r="A154" s="14"/>
      <c r="B154" s="251"/>
      <c r="C154" s="252"/>
      <c r="D154" s="242" t="s">
        <v>163</v>
      </c>
      <c r="E154" s="253" t="s">
        <v>1</v>
      </c>
      <c r="F154" s="254" t="s">
        <v>1201</v>
      </c>
      <c r="G154" s="252"/>
      <c r="H154" s="255">
        <v>207.97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163</v>
      </c>
      <c r="AU154" s="261" t="s">
        <v>88</v>
      </c>
      <c r="AV154" s="14" t="s">
        <v>88</v>
      </c>
      <c r="AW154" s="14" t="s">
        <v>33</v>
      </c>
      <c r="AX154" s="14" t="s">
        <v>86</v>
      </c>
      <c r="AY154" s="261" t="s">
        <v>150</v>
      </c>
    </row>
    <row r="155" s="2" customFormat="1" ht="37.8" customHeight="1">
      <c r="A155" s="39"/>
      <c r="B155" s="40"/>
      <c r="C155" s="227" t="s">
        <v>214</v>
      </c>
      <c r="D155" s="227" t="s">
        <v>156</v>
      </c>
      <c r="E155" s="228" t="s">
        <v>1202</v>
      </c>
      <c r="F155" s="229" t="s">
        <v>1203</v>
      </c>
      <c r="G155" s="230" t="s">
        <v>401</v>
      </c>
      <c r="H155" s="231">
        <v>648.35199999999998</v>
      </c>
      <c r="I155" s="232"/>
      <c r="J155" s="233">
        <f>ROUND(I155*H155,2)</f>
        <v>0</v>
      </c>
      <c r="K155" s="229" t="s">
        <v>160</v>
      </c>
      <c r="L155" s="45"/>
      <c r="M155" s="234" t="s">
        <v>1</v>
      </c>
      <c r="N155" s="235" t="s">
        <v>43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149</v>
      </c>
      <c r="AT155" s="238" t="s">
        <v>156</v>
      </c>
      <c r="AU155" s="238" t="s">
        <v>88</v>
      </c>
      <c r="AY155" s="18" t="s">
        <v>150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86</v>
      </c>
      <c r="BK155" s="239">
        <f>ROUND(I155*H155,2)</f>
        <v>0</v>
      </c>
      <c r="BL155" s="18" t="s">
        <v>149</v>
      </c>
      <c r="BM155" s="238" t="s">
        <v>1204</v>
      </c>
    </row>
    <row r="156" s="13" customFormat="1">
      <c r="A156" s="13"/>
      <c r="B156" s="240"/>
      <c r="C156" s="241"/>
      <c r="D156" s="242" t="s">
        <v>163</v>
      </c>
      <c r="E156" s="243" t="s">
        <v>1</v>
      </c>
      <c r="F156" s="244" t="s">
        <v>1205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163</v>
      </c>
      <c r="AU156" s="250" t="s">
        <v>88</v>
      </c>
      <c r="AV156" s="13" t="s">
        <v>86</v>
      </c>
      <c r="AW156" s="13" t="s">
        <v>33</v>
      </c>
      <c r="AX156" s="13" t="s">
        <v>78</v>
      </c>
      <c r="AY156" s="250" t="s">
        <v>150</v>
      </c>
    </row>
    <row r="157" s="14" customFormat="1">
      <c r="A157" s="14"/>
      <c r="B157" s="251"/>
      <c r="C157" s="252"/>
      <c r="D157" s="242" t="s">
        <v>163</v>
      </c>
      <c r="E157" s="253" t="s">
        <v>1</v>
      </c>
      <c r="F157" s="254" t="s">
        <v>1206</v>
      </c>
      <c r="G157" s="252"/>
      <c r="H157" s="255">
        <v>648.35199999999998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163</v>
      </c>
      <c r="AU157" s="261" t="s">
        <v>88</v>
      </c>
      <c r="AV157" s="14" t="s">
        <v>88</v>
      </c>
      <c r="AW157" s="14" t="s">
        <v>33</v>
      </c>
      <c r="AX157" s="14" t="s">
        <v>86</v>
      </c>
      <c r="AY157" s="261" t="s">
        <v>150</v>
      </c>
    </row>
    <row r="158" s="2" customFormat="1" ht="37.8" customHeight="1">
      <c r="A158" s="39"/>
      <c r="B158" s="40"/>
      <c r="C158" s="227" t="s">
        <v>222</v>
      </c>
      <c r="D158" s="227" t="s">
        <v>156</v>
      </c>
      <c r="E158" s="228" t="s">
        <v>476</v>
      </c>
      <c r="F158" s="229" t="s">
        <v>477</v>
      </c>
      <c r="G158" s="230" t="s">
        <v>401</v>
      </c>
      <c r="H158" s="231">
        <v>268.66399999999999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149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149</v>
      </c>
      <c r="BM158" s="238" t="s">
        <v>1207</v>
      </c>
    </row>
    <row r="159" s="13" customFormat="1">
      <c r="A159" s="13"/>
      <c r="B159" s="240"/>
      <c r="C159" s="241"/>
      <c r="D159" s="242" t="s">
        <v>163</v>
      </c>
      <c r="E159" s="243" t="s">
        <v>1</v>
      </c>
      <c r="F159" s="244" t="s">
        <v>479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163</v>
      </c>
      <c r="AU159" s="250" t="s">
        <v>88</v>
      </c>
      <c r="AV159" s="13" t="s">
        <v>86</v>
      </c>
      <c r="AW159" s="13" t="s">
        <v>33</v>
      </c>
      <c r="AX159" s="13" t="s">
        <v>78</v>
      </c>
      <c r="AY159" s="250" t="s">
        <v>150</v>
      </c>
    </row>
    <row r="160" s="13" customFormat="1">
      <c r="A160" s="13"/>
      <c r="B160" s="240"/>
      <c r="C160" s="241"/>
      <c r="D160" s="242" t="s">
        <v>163</v>
      </c>
      <c r="E160" s="243" t="s">
        <v>1</v>
      </c>
      <c r="F160" s="244" t="s">
        <v>480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163</v>
      </c>
      <c r="AU160" s="250" t="s">
        <v>88</v>
      </c>
      <c r="AV160" s="13" t="s">
        <v>86</v>
      </c>
      <c r="AW160" s="13" t="s">
        <v>33</v>
      </c>
      <c r="AX160" s="13" t="s">
        <v>78</v>
      </c>
      <c r="AY160" s="250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1208</v>
      </c>
      <c r="G161" s="252"/>
      <c r="H161" s="255">
        <v>592.84000000000003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1209</v>
      </c>
      <c r="G162" s="252"/>
      <c r="H162" s="255">
        <v>-324.17599999999999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78</v>
      </c>
      <c r="AY162" s="261" t="s">
        <v>150</v>
      </c>
    </row>
    <row r="163" s="15" customFormat="1">
      <c r="A163" s="15"/>
      <c r="B163" s="265"/>
      <c r="C163" s="266"/>
      <c r="D163" s="242" t="s">
        <v>163</v>
      </c>
      <c r="E163" s="267" t="s">
        <v>1</v>
      </c>
      <c r="F163" s="268" t="s">
        <v>311</v>
      </c>
      <c r="G163" s="266"/>
      <c r="H163" s="269">
        <v>268.66399999999999</v>
      </c>
      <c r="I163" s="270"/>
      <c r="J163" s="266"/>
      <c r="K163" s="266"/>
      <c r="L163" s="271"/>
      <c r="M163" s="272"/>
      <c r="N163" s="273"/>
      <c r="O163" s="273"/>
      <c r="P163" s="273"/>
      <c r="Q163" s="273"/>
      <c r="R163" s="273"/>
      <c r="S163" s="273"/>
      <c r="T163" s="27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5" t="s">
        <v>163</v>
      </c>
      <c r="AU163" s="275" t="s">
        <v>88</v>
      </c>
      <c r="AV163" s="15" t="s">
        <v>149</v>
      </c>
      <c r="AW163" s="15" t="s">
        <v>33</v>
      </c>
      <c r="AX163" s="15" t="s">
        <v>86</v>
      </c>
      <c r="AY163" s="275" t="s">
        <v>150</v>
      </c>
    </row>
    <row r="164" s="2" customFormat="1" ht="37.8" customHeight="1">
      <c r="A164" s="39"/>
      <c r="B164" s="40"/>
      <c r="C164" s="227" t="s">
        <v>229</v>
      </c>
      <c r="D164" s="227" t="s">
        <v>156</v>
      </c>
      <c r="E164" s="228" t="s">
        <v>487</v>
      </c>
      <c r="F164" s="229" t="s">
        <v>488</v>
      </c>
      <c r="G164" s="230" t="s">
        <v>401</v>
      </c>
      <c r="H164" s="231">
        <v>2686.6399999999999</v>
      </c>
      <c r="I164" s="232"/>
      <c r="J164" s="233">
        <f>ROUND(I164*H164,2)</f>
        <v>0</v>
      </c>
      <c r="K164" s="229" t="s">
        <v>160</v>
      </c>
      <c r="L164" s="45"/>
      <c r="M164" s="234" t="s">
        <v>1</v>
      </c>
      <c r="N164" s="235" t="s">
        <v>43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149</v>
      </c>
      <c r="AT164" s="238" t="s">
        <v>156</v>
      </c>
      <c r="AU164" s="238" t="s">
        <v>88</v>
      </c>
      <c r="AY164" s="18" t="s">
        <v>150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86</v>
      </c>
      <c r="BK164" s="239">
        <f>ROUND(I164*H164,2)</f>
        <v>0</v>
      </c>
      <c r="BL164" s="18" t="s">
        <v>149</v>
      </c>
      <c r="BM164" s="238" t="s">
        <v>1210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480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1211</v>
      </c>
      <c r="G166" s="252"/>
      <c r="H166" s="255">
        <v>2686.6399999999999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86</v>
      </c>
      <c r="AY166" s="261" t="s">
        <v>150</v>
      </c>
    </row>
    <row r="167" s="2" customFormat="1" ht="24.15" customHeight="1">
      <c r="A167" s="39"/>
      <c r="B167" s="40"/>
      <c r="C167" s="227" t="s">
        <v>236</v>
      </c>
      <c r="D167" s="227" t="s">
        <v>156</v>
      </c>
      <c r="E167" s="228" t="s">
        <v>1212</v>
      </c>
      <c r="F167" s="229" t="s">
        <v>1213</v>
      </c>
      <c r="G167" s="230" t="s">
        <v>401</v>
      </c>
      <c r="H167" s="231">
        <v>324.17599999999999</v>
      </c>
      <c r="I167" s="232"/>
      <c r="J167" s="233">
        <f>ROUND(I167*H167,2)</f>
        <v>0</v>
      </c>
      <c r="K167" s="229" t="s">
        <v>160</v>
      </c>
      <c r="L167" s="45"/>
      <c r="M167" s="234" t="s">
        <v>1</v>
      </c>
      <c r="N167" s="235" t="s">
        <v>43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149</v>
      </c>
      <c r="AT167" s="238" t="s">
        <v>156</v>
      </c>
      <c r="AU167" s="238" t="s">
        <v>88</v>
      </c>
      <c r="AY167" s="18" t="s">
        <v>150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86</v>
      </c>
      <c r="BK167" s="239">
        <f>ROUND(I167*H167,2)</f>
        <v>0</v>
      </c>
      <c r="BL167" s="18" t="s">
        <v>149</v>
      </c>
      <c r="BM167" s="238" t="s">
        <v>1214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1215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1216</v>
      </c>
      <c r="G169" s="252"/>
      <c r="H169" s="255">
        <v>324.17599999999999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86</v>
      </c>
      <c r="AY169" s="261" t="s">
        <v>150</v>
      </c>
    </row>
    <row r="170" s="2" customFormat="1" ht="24.15" customHeight="1">
      <c r="A170" s="39"/>
      <c r="B170" s="40"/>
      <c r="C170" s="227" t="s">
        <v>8</v>
      </c>
      <c r="D170" s="227" t="s">
        <v>156</v>
      </c>
      <c r="E170" s="228" t="s">
        <v>492</v>
      </c>
      <c r="F170" s="229" t="s">
        <v>493</v>
      </c>
      <c r="G170" s="230" t="s">
        <v>494</v>
      </c>
      <c r="H170" s="231">
        <v>483.59500000000003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149</v>
      </c>
      <c r="AT170" s="238" t="s">
        <v>156</v>
      </c>
      <c r="AU170" s="238" t="s">
        <v>88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86</v>
      </c>
      <c r="BK170" s="239">
        <f>ROUND(I170*H170,2)</f>
        <v>0</v>
      </c>
      <c r="BL170" s="18" t="s">
        <v>149</v>
      </c>
      <c r="BM170" s="238" t="s">
        <v>1217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1218</v>
      </c>
      <c r="G171" s="252"/>
      <c r="H171" s="255">
        <v>483.59500000000003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86</v>
      </c>
      <c r="AY171" s="261" t="s">
        <v>150</v>
      </c>
    </row>
    <row r="172" s="2" customFormat="1" ht="24.15" customHeight="1">
      <c r="A172" s="39"/>
      <c r="B172" s="40"/>
      <c r="C172" s="227" t="s">
        <v>248</v>
      </c>
      <c r="D172" s="227" t="s">
        <v>156</v>
      </c>
      <c r="E172" s="228" t="s">
        <v>1219</v>
      </c>
      <c r="F172" s="229" t="s">
        <v>520</v>
      </c>
      <c r="G172" s="230" t="s">
        <v>401</v>
      </c>
      <c r="H172" s="231">
        <v>324.17599999999999</v>
      </c>
      <c r="I172" s="232"/>
      <c r="J172" s="233">
        <f>ROUND(I172*H172,2)</f>
        <v>0</v>
      </c>
      <c r="K172" s="229" t="s">
        <v>160</v>
      </c>
      <c r="L172" s="45"/>
      <c r="M172" s="234" t="s">
        <v>1</v>
      </c>
      <c r="N172" s="235" t="s">
        <v>43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149</v>
      </c>
      <c r="AT172" s="238" t="s">
        <v>156</v>
      </c>
      <c r="AU172" s="238" t="s">
        <v>88</v>
      </c>
      <c r="AY172" s="18" t="s">
        <v>150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86</v>
      </c>
      <c r="BK172" s="239">
        <f>ROUND(I172*H172,2)</f>
        <v>0</v>
      </c>
      <c r="BL172" s="18" t="s">
        <v>149</v>
      </c>
      <c r="BM172" s="238" t="s">
        <v>1220</v>
      </c>
    </row>
    <row r="173" s="13" customFormat="1">
      <c r="A173" s="13"/>
      <c r="B173" s="240"/>
      <c r="C173" s="241"/>
      <c r="D173" s="242" t="s">
        <v>163</v>
      </c>
      <c r="E173" s="243" t="s">
        <v>1</v>
      </c>
      <c r="F173" s="244" t="s">
        <v>1221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163</v>
      </c>
      <c r="AU173" s="250" t="s">
        <v>88</v>
      </c>
      <c r="AV173" s="13" t="s">
        <v>86</v>
      </c>
      <c r="AW173" s="13" t="s">
        <v>33</v>
      </c>
      <c r="AX173" s="13" t="s">
        <v>78</v>
      </c>
      <c r="AY173" s="250" t="s">
        <v>150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1222</v>
      </c>
      <c r="G174" s="252"/>
      <c r="H174" s="255">
        <v>592.84000000000003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78</v>
      </c>
      <c r="AY174" s="261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1223</v>
      </c>
      <c r="G175" s="252"/>
      <c r="H175" s="255">
        <v>-159.20400000000001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78</v>
      </c>
      <c r="AY175" s="261" t="s">
        <v>150</v>
      </c>
    </row>
    <row r="176" s="14" customFormat="1">
      <c r="A176" s="14"/>
      <c r="B176" s="251"/>
      <c r="C176" s="252"/>
      <c r="D176" s="242" t="s">
        <v>163</v>
      </c>
      <c r="E176" s="253" t="s">
        <v>1</v>
      </c>
      <c r="F176" s="254" t="s">
        <v>1224</v>
      </c>
      <c r="G176" s="252"/>
      <c r="H176" s="255">
        <v>-38.887999999999998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163</v>
      </c>
      <c r="AU176" s="261" t="s">
        <v>88</v>
      </c>
      <c r="AV176" s="14" t="s">
        <v>88</v>
      </c>
      <c r="AW176" s="14" t="s">
        <v>33</v>
      </c>
      <c r="AX176" s="14" t="s">
        <v>78</v>
      </c>
      <c r="AY176" s="261" t="s">
        <v>150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1225</v>
      </c>
      <c r="G177" s="252"/>
      <c r="H177" s="255">
        <v>-58.332000000000001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78</v>
      </c>
      <c r="AY177" s="261" t="s">
        <v>150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1226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1227</v>
      </c>
      <c r="G179" s="252"/>
      <c r="H179" s="255">
        <v>-12.24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78</v>
      </c>
      <c r="AY179" s="261" t="s">
        <v>150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1228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88</v>
      </c>
      <c r="AV180" s="13" t="s">
        <v>86</v>
      </c>
      <c r="AW180" s="13" t="s">
        <v>33</v>
      </c>
      <c r="AX180" s="13" t="s">
        <v>78</v>
      </c>
      <c r="AY180" s="250" t="s">
        <v>150</v>
      </c>
    </row>
    <row r="181" s="15" customFormat="1">
      <c r="A181" s="15"/>
      <c r="B181" s="265"/>
      <c r="C181" s="266"/>
      <c r="D181" s="242" t="s">
        <v>163</v>
      </c>
      <c r="E181" s="267" t="s">
        <v>1</v>
      </c>
      <c r="F181" s="268" t="s">
        <v>311</v>
      </c>
      <c r="G181" s="266"/>
      <c r="H181" s="269">
        <v>324.17599999999999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5" t="s">
        <v>163</v>
      </c>
      <c r="AU181" s="275" t="s">
        <v>88</v>
      </c>
      <c r="AV181" s="15" t="s">
        <v>149</v>
      </c>
      <c r="AW181" s="15" t="s">
        <v>33</v>
      </c>
      <c r="AX181" s="15" t="s">
        <v>86</v>
      </c>
      <c r="AY181" s="275" t="s">
        <v>150</v>
      </c>
    </row>
    <row r="182" s="2" customFormat="1" ht="37.8" customHeight="1">
      <c r="A182" s="39"/>
      <c r="B182" s="40"/>
      <c r="C182" s="227" t="s">
        <v>255</v>
      </c>
      <c r="D182" s="227" t="s">
        <v>156</v>
      </c>
      <c r="E182" s="228" t="s">
        <v>533</v>
      </c>
      <c r="F182" s="229" t="s">
        <v>534</v>
      </c>
      <c r="G182" s="230" t="s">
        <v>401</v>
      </c>
      <c r="H182" s="231">
        <v>154.63399999999999</v>
      </c>
      <c r="I182" s="232"/>
      <c r="J182" s="233">
        <f>ROUND(I182*H182,2)</f>
        <v>0</v>
      </c>
      <c r="K182" s="229" t="s">
        <v>160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149</v>
      </c>
      <c r="AT182" s="238" t="s">
        <v>156</v>
      </c>
      <c r="AU182" s="238" t="s">
        <v>88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86</v>
      </c>
      <c r="BK182" s="239">
        <f>ROUND(I182*H182,2)</f>
        <v>0</v>
      </c>
      <c r="BL182" s="18" t="s">
        <v>149</v>
      </c>
      <c r="BM182" s="238" t="s">
        <v>1229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1230</v>
      </c>
      <c r="G183" s="252"/>
      <c r="H183" s="255">
        <v>154.58000000000001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88</v>
      </c>
      <c r="AV183" s="14" t="s">
        <v>88</v>
      </c>
      <c r="AW183" s="14" t="s">
        <v>33</v>
      </c>
      <c r="AX183" s="14" t="s">
        <v>78</v>
      </c>
      <c r="AY183" s="261" t="s">
        <v>150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1231</v>
      </c>
      <c r="G184" s="252"/>
      <c r="H184" s="255">
        <v>3.3759999999999999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78</v>
      </c>
      <c r="AY184" s="261" t="s">
        <v>150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1232</v>
      </c>
      <c r="G185" s="252"/>
      <c r="H185" s="255">
        <v>1.248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78</v>
      </c>
      <c r="AY185" s="261" t="s">
        <v>150</v>
      </c>
    </row>
    <row r="186" s="16" customFormat="1">
      <c r="A186" s="16"/>
      <c r="B186" s="286"/>
      <c r="C186" s="287"/>
      <c r="D186" s="242" t="s">
        <v>163</v>
      </c>
      <c r="E186" s="288" t="s">
        <v>1</v>
      </c>
      <c r="F186" s="289" t="s">
        <v>539</v>
      </c>
      <c r="G186" s="287"/>
      <c r="H186" s="290">
        <v>159.20400000000001</v>
      </c>
      <c r="I186" s="291"/>
      <c r="J186" s="287"/>
      <c r="K186" s="287"/>
      <c r="L186" s="292"/>
      <c r="M186" s="293"/>
      <c r="N186" s="294"/>
      <c r="O186" s="294"/>
      <c r="P186" s="294"/>
      <c r="Q186" s="294"/>
      <c r="R186" s="294"/>
      <c r="S186" s="294"/>
      <c r="T186" s="29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6" t="s">
        <v>163</v>
      </c>
      <c r="AU186" s="296" t="s">
        <v>88</v>
      </c>
      <c r="AV186" s="16" t="s">
        <v>171</v>
      </c>
      <c r="AW186" s="16" t="s">
        <v>33</v>
      </c>
      <c r="AX186" s="16" t="s">
        <v>78</v>
      </c>
      <c r="AY186" s="296" t="s">
        <v>150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1233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88</v>
      </c>
      <c r="AV187" s="13" t="s">
        <v>86</v>
      </c>
      <c r="AW187" s="13" t="s">
        <v>33</v>
      </c>
      <c r="AX187" s="13" t="s">
        <v>78</v>
      </c>
      <c r="AY187" s="250" t="s">
        <v>150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1234</v>
      </c>
      <c r="G188" s="252"/>
      <c r="H188" s="255">
        <v>-4.476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78</v>
      </c>
      <c r="AY188" s="261" t="s">
        <v>150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1235</v>
      </c>
      <c r="G189" s="252"/>
      <c r="H189" s="255">
        <v>-0.069000000000000006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78</v>
      </c>
      <c r="AY189" s="261" t="s">
        <v>150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1236</v>
      </c>
      <c r="G190" s="252"/>
      <c r="H190" s="255">
        <v>-0.025000000000000001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78</v>
      </c>
      <c r="AY190" s="261" t="s">
        <v>150</v>
      </c>
    </row>
    <row r="191" s="15" customFormat="1">
      <c r="A191" s="15"/>
      <c r="B191" s="265"/>
      <c r="C191" s="266"/>
      <c r="D191" s="242" t="s">
        <v>163</v>
      </c>
      <c r="E191" s="267" t="s">
        <v>1</v>
      </c>
      <c r="F191" s="268" t="s">
        <v>311</v>
      </c>
      <c r="G191" s="266"/>
      <c r="H191" s="269">
        <v>154.63399999999999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163</v>
      </c>
      <c r="AU191" s="275" t="s">
        <v>88</v>
      </c>
      <c r="AV191" s="15" t="s">
        <v>149</v>
      </c>
      <c r="AW191" s="15" t="s">
        <v>33</v>
      </c>
      <c r="AX191" s="15" t="s">
        <v>86</v>
      </c>
      <c r="AY191" s="275" t="s">
        <v>150</v>
      </c>
    </row>
    <row r="192" s="2" customFormat="1" ht="16.5" customHeight="1">
      <c r="A192" s="39"/>
      <c r="B192" s="40"/>
      <c r="C192" s="276" t="s">
        <v>357</v>
      </c>
      <c r="D192" s="276" t="s">
        <v>510</v>
      </c>
      <c r="E192" s="277" t="s">
        <v>544</v>
      </c>
      <c r="F192" s="278" t="s">
        <v>545</v>
      </c>
      <c r="G192" s="279" t="s">
        <v>494</v>
      </c>
      <c r="H192" s="280">
        <v>309.26799999999997</v>
      </c>
      <c r="I192" s="281"/>
      <c r="J192" s="282">
        <f>ROUND(I192*H192,2)</f>
        <v>0</v>
      </c>
      <c r="K192" s="278" t="s">
        <v>160</v>
      </c>
      <c r="L192" s="283"/>
      <c r="M192" s="284" t="s">
        <v>1</v>
      </c>
      <c r="N192" s="285" t="s">
        <v>43</v>
      </c>
      <c r="O192" s="92"/>
      <c r="P192" s="236">
        <f>O192*H192</f>
        <v>0</v>
      </c>
      <c r="Q192" s="236">
        <v>1</v>
      </c>
      <c r="R192" s="236">
        <f>Q192*H192</f>
        <v>309.26799999999997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197</v>
      </c>
      <c r="AT192" s="238" t="s">
        <v>510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1237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1238</v>
      </c>
      <c r="G193" s="252"/>
      <c r="H193" s="255">
        <v>309.26799999999997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86</v>
      </c>
      <c r="AY193" s="261" t="s">
        <v>150</v>
      </c>
    </row>
    <row r="194" s="12" customFormat="1" ht="22.8" customHeight="1">
      <c r="A194" s="12"/>
      <c r="B194" s="211"/>
      <c r="C194" s="212"/>
      <c r="D194" s="213" t="s">
        <v>77</v>
      </c>
      <c r="E194" s="225" t="s">
        <v>149</v>
      </c>
      <c r="F194" s="225" t="s">
        <v>658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SUM(P195:P207)</f>
        <v>0</v>
      </c>
      <c r="Q194" s="219"/>
      <c r="R194" s="220">
        <f>SUM(R195:R207)</f>
        <v>0.22576000000000002</v>
      </c>
      <c r="S194" s="219"/>
      <c r="T194" s="221">
        <f>SUM(T195:T207)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86</v>
      </c>
      <c r="AT194" s="223" t="s">
        <v>77</v>
      </c>
      <c r="AU194" s="223" t="s">
        <v>86</v>
      </c>
      <c r="AY194" s="222" t="s">
        <v>150</v>
      </c>
      <c r="BK194" s="224">
        <f>SUM(BK195:BK207)</f>
        <v>0</v>
      </c>
    </row>
    <row r="195" s="2" customFormat="1" ht="16.5" customHeight="1">
      <c r="A195" s="39"/>
      <c r="B195" s="40"/>
      <c r="C195" s="227" t="s">
        <v>364</v>
      </c>
      <c r="D195" s="227" t="s">
        <v>156</v>
      </c>
      <c r="E195" s="228" t="s">
        <v>1239</v>
      </c>
      <c r="F195" s="229" t="s">
        <v>1240</v>
      </c>
      <c r="G195" s="230" t="s">
        <v>401</v>
      </c>
      <c r="H195" s="231">
        <v>58.332000000000001</v>
      </c>
      <c r="I195" s="232"/>
      <c r="J195" s="233">
        <f>ROUND(I195*H195,2)</f>
        <v>0</v>
      </c>
      <c r="K195" s="229" t="s">
        <v>160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149</v>
      </c>
      <c r="AT195" s="238" t="s">
        <v>156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1241</v>
      </c>
    </row>
    <row r="196" s="13" customFormat="1">
      <c r="A196" s="13"/>
      <c r="B196" s="240"/>
      <c r="C196" s="241"/>
      <c r="D196" s="242" t="s">
        <v>163</v>
      </c>
      <c r="E196" s="243" t="s">
        <v>1</v>
      </c>
      <c r="F196" s="244" t="s">
        <v>1242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163</v>
      </c>
      <c r="AU196" s="250" t="s">
        <v>88</v>
      </c>
      <c r="AV196" s="13" t="s">
        <v>86</v>
      </c>
      <c r="AW196" s="13" t="s">
        <v>33</v>
      </c>
      <c r="AX196" s="13" t="s">
        <v>78</v>
      </c>
      <c r="AY196" s="250" t="s">
        <v>150</v>
      </c>
    </row>
    <row r="197" s="13" customFormat="1">
      <c r="A197" s="13"/>
      <c r="B197" s="240"/>
      <c r="C197" s="241"/>
      <c r="D197" s="242" t="s">
        <v>163</v>
      </c>
      <c r="E197" s="243" t="s">
        <v>1</v>
      </c>
      <c r="F197" s="244" t="s">
        <v>1243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163</v>
      </c>
      <c r="AU197" s="250" t="s">
        <v>88</v>
      </c>
      <c r="AV197" s="13" t="s">
        <v>86</v>
      </c>
      <c r="AW197" s="13" t="s">
        <v>33</v>
      </c>
      <c r="AX197" s="13" t="s">
        <v>78</v>
      </c>
      <c r="AY197" s="250" t="s">
        <v>150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1244</v>
      </c>
      <c r="G198" s="252"/>
      <c r="H198" s="255">
        <v>58.332000000000001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2" customFormat="1" ht="21.75" customHeight="1">
      <c r="A199" s="39"/>
      <c r="B199" s="40"/>
      <c r="C199" s="227" t="s">
        <v>370</v>
      </c>
      <c r="D199" s="227" t="s">
        <v>156</v>
      </c>
      <c r="E199" s="228" t="s">
        <v>665</v>
      </c>
      <c r="F199" s="229" t="s">
        <v>666</v>
      </c>
      <c r="G199" s="230" t="s">
        <v>401</v>
      </c>
      <c r="H199" s="231">
        <v>38.887999999999998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149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1245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1246</v>
      </c>
      <c r="G200" s="252"/>
      <c r="H200" s="255">
        <v>38.887999999999998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2" customFormat="1" ht="24.15" customHeight="1">
      <c r="A201" s="39"/>
      <c r="B201" s="40"/>
      <c r="C201" s="227" t="s">
        <v>7</v>
      </c>
      <c r="D201" s="227" t="s">
        <v>156</v>
      </c>
      <c r="E201" s="228" t="s">
        <v>1247</v>
      </c>
      <c r="F201" s="229" t="s">
        <v>1248</v>
      </c>
      <c r="G201" s="230" t="s">
        <v>401</v>
      </c>
      <c r="H201" s="231">
        <v>1.7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1249</v>
      </c>
    </row>
    <row r="202" s="13" customFormat="1">
      <c r="A202" s="13"/>
      <c r="B202" s="240"/>
      <c r="C202" s="241"/>
      <c r="D202" s="242" t="s">
        <v>163</v>
      </c>
      <c r="E202" s="243" t="s">
        <v>1</v>
      </c>
      <c r="F202" s="244" t="s">
        <v>1250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163</v>
      </c>
      <c r="AU202" s="250" t="s">
        <v>88</v>
      </c>
      <c r="AV202" s="13" t="s">
        <v>86</v>
      </c>
      <c r="AW202" s="13" t="s">
        <v>33</v>
      </c>
      <c r="AX202" s="13" t="s">
        <v>78</v>
      </c>
      <c r="AY202" s="250" t="s">
        <v>150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1251</v>
      </c>
      <c r="G203" s="252"/>
      <c r="H203" s="255">
        <v>1.7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86</v>
      </c>
      <c r="AY203" s="261" t="s">
        <v>150</v>
      </c>
    </row>
    <row r="204" s="2" customFormat="1" ht="16.5" customHeight="1">
      <c r="A204" s="39"/>
      <c r="B204" s="40"/>
      <c r="C204" s="227" t="s">
        <v>378</v>
      </c>
      <c r="D204" s="227" t="s">
        <v>156</v>
      </c>
      <c r="E204" s="228" t="s">
        <v>1252</v>
      </c>
      <c r="F204" s="229" t="s">
        <v>1253</v>
      </c>
      <c r="G204" s="230" t="s">
        <v>278</v>
      </c>
      <c r="H204" s="231">
        <v>17</v>
      </c>
      <c r="I204" s="232"/>
      <c r="J204" s="233">
        <f>ROUND(I204*H204,2)</f>
        <v>0</v>
      </c>
      <c r="K204" s="229" t="s">
        <v>160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0.01328</v>
      </c>
      <c r="R204" s="236">
        <f>Q204*H204</f>
        <v>0.22576000000000002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149</v>
      </c>
      <c r="AT204" s="238" t="s">
        <v>156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149</v>
      </c>
      <c r="BM204" s="238" t="s">
        <v>1254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1255</v>
      </c>
      <c r="G205" s="252"/>
      <c r="H205" s="255">
        <v>17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86</v>
      </c>
      <c r="AY205" s="261" t="s">
        <v>150</v>
      </c>
    </row>
    <row r="206" s="2" customFormat="1" ht="16.5" customHeight="1">
      <c r="A206" s="39"/>
      <c r="B206" s="40"/>
      <c r="C206" s="227" t="s">
        <v>386</v>
      </c>
      <c r="D206" s="227" t="s">
        <v>156</v>
      </c>
      <c r="E206" s="228" t="s">
        <v>1256</v>
      </c>
      <c r="F206" s="229" t="s">
        <v>1257</v>
      </c>
      <c r="G206" s="230" t="s">
        <v>278</v>
      </c>
      <c r="H206" s="231">
        <v>17</v>
      </c>
      <c r="I206" s="232"/>
      <c r="J206" s="233">
        <f>ROUND(I206*H206,2)</f>
        <v>0</v>
      </c>
      <c r="K206" s="229" t="s">
        <v>160</v>
      </c>
      <c r="L206" s="45"/>
      <c r="M206" s="234" t="s">
        <v>1</v>
      </c>
      <c r="N206" s="235" t="s">
        <v>43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149</v>
      </c>
      <c r="AT206" s="238" t="s">
        <v>156</v>
      </c>
      <c r="AU206" s="238" t="s">
        <v>88</v>
      </c>
      <c r="AY206" s="18" t="s">
        <v>150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86</v>
      </c>
      <c r="BK206" s="239">
        <f>ROUND(I206*H206,2)</f>
        <v>0</v>
      </c>
      <c r="BL206" s="18" t="s">
        <v>149</v>
      </c>
      <c r="BM206" s="238" t="s">
        <v>1258</v>
      </c>
    </row>
    <row r="207" s="14" customFormat="1">
      <c r="A207" s="14"/>
      <c r="B207" s="251"/>
      <c r="C207" s="252"/>
      <c r="D207" s="242" t="s">
        <v>163</v>
      </c>
      <c r="E207" s="253" t="s">
        <v>1</v>
      </c>
      <c r="F207" s="254" t="s">
        <v>1259</v>
      </c>
      <c r="G207" s="252"/>
      <c r="H207" s="255">
        <v>17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163</v>
      </c>
      <c r="AU207" s="261" t="s">
        <v>88</v>
      </c>
      <c r="AV207" s="14" t="s">
        <v>88</v>
      </c>
      <c r="AW207" s="14" t="s">
        <v>33</v>
      </c>
      <c r="AX207" s="14" t="s">
        <v>86</v>
      </c>
      <c r="AY207" s="261" t="s">
        <v>150</v>
      </c>
    </row>
    <row r="208" s="12" customFormat="1" ht="22.8" customHeight="1">
      <c r="A208" s="12"/>
      <c r="B208" s="211"/>
      <c r="C208" s="212"/>
      <c r="D208" s="213" t="s">
        <v>77</v>
      </c>
      <c r="E208" s="225" t="s">
        <v>197</v>
      </c>
      <c r="F208" s="225" t="s">
        <v>808</v>
      </c>
      <c r="G208" s="212"/>
      <c r="H208" s="212"/>
      <c r="I208" s="215"/>
      <c r="J208" s="226">
        <f>BK208</f>
        <v>0</v>
      </c>
      <c r="K208" s="212"/>
      <c r="L208" s="217"/>
      <c r="M208" s="218"/>
      <c r="N208" s="219"/>
      <c r="O208" s="219"/>
      <c r="P208" s="220">
        <f>SUM(P209:P336)</f>
        <v>0</v>
      </c>
      <c r="Q208" s="219"/>
      <c r="R208" s="220">
        <f>SUM(R209:R336)</f>
        <v>7.0751007600000015</v>
      </c>
      <c r="S208" s="219"/>
      <c r="T208" s="221">
        <f>SUM(T209:T336)</f>
        <v>0.078799999999999995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2" t="s">
        <v>86</v>
      </c>
      <c r="AT208" s="223" t="s">
        <v>77</v>
      </c>
      <c r="AU208" s="223" t="s">
        <v>86</v>
      </c>
      <c r="AY208" s="222" t="s">
        <v>150</v>
      </c>
      <c r="BK208" s="224">
        <f>SUM(BK209:BK336)</f>
        <v>0</v>
      </c>
    </row>
    <row r="209" s="2" customFormat="1" ht="16.5" customHeight="1">
      <c r="A209" s="39"/>
      <c r="B209" s="40"/>
      <c r="C209" s="227" t="s">
        <v>392</v>
      </c>
      <c r="D209" s="227" t="s">
        <v>156</v>
      </c>
      <c r="E209" s="228" t="s">
        <v>1260</v>
      </c>
      <c r="F209" s="229" t="s">
        <v>1261</v>
      </c>
      <c r="G209" s="230" t="s">
        <v>389</v>
      </c>
      <c r="H209" s="231">
        <v>2</v>
      </c>
      <c r="I209" s="232"/>
      <c r="J209" s="233">
        <f>ROUND(I209*H209,2)</f>
        <v>0</v>
      </c>
      <c r="K209" s="229" t="s">
        <v>160</v>
      </c>
      <c r="L209" s="45"/>
      <c r="M209" s="234" t="s">
        <v>1</v>
      </c>
      <c r="N209" s="235" t="s">
        <v>43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0.0054999999999999997</v>
      </c>
      <c r="T209" s="237">
        <f>S209*H209</f>
        <v>0.010999999999999999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149</v>
      </c>
      <c r="AT209" s="238" t="s">
        <v>156</v>
      </c>
      <c r="AU209" s="238" t="s">
        <v>88</v>
      </c>
      <c r="AY209" s="18" t="s">
        <v>150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86</v>
      </c>
      <c r="BK209" s="239">
        <f>ROUND(I209*H209,2)</f>
        <v>0</v>
      </c>
      <c r="BL209" s="18" t="s">
        <v>149</v>
      </c>
      <c r="BM209" s="238" t="s">
        <v>1262</v>
      </c>
    </row>
    <row r="210" s="13" customFormat="1">
      <c r="A210" s="13"/>
      <c r="B210" s="240"/>
      <c r="C210" s="241"/>
      <c r="D210" s="242" t="s">
        <v>163</v>
      </c>
      <c r="E210" s="243" t="s">
        <v>1</v>
      </c>
      <c r="F210" s="244" t="s">
        <v>1263</v>
      </c>
      <c r="G210" s="241"/>
      <c r="H210" s="243" t="s">
        <v>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163</v>
      </c>
      <c r="AU210" s="250" t="s">
        <v>88</v>
      </c>
      <c r="AV210" s="13" t="s">
        <v>86</v>
      </c>
      <c r="AW210" s="13" t="s">
        <v>33</v>
      </c>
      <c r="AX210" s="13" t="s">
        <v>78</v>
      </c>
      <c r="AY210" s="250" t="s">
        <v>150</v>
      </c>
    </row>
    <row r="211" s="14" customFormat="1">
      <c r="A211" s="14"/>
      <c r="B211" s="251"/>
      <c r="C211" s="252"/>
      <c r="D211" s="242" t="s">
        <v>163</v>
      </c>
      <c r="E211" s="253" t="s">
        <v>1</v>
      </c>
      <c r="F211" s="254" t="s">
        <v>1264</v>
      </c>
      <c r="G211" s="252"/>
      <c r="H211" s="255">
        <v>2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163</v>
      </c>
      <c r="AU211" s="261" t="s">
        <v>88</v>
      </c>
      <c r="AV211" s="14" t="s">
        <v>88</v>
      </c>
      <c r="AW211" s="14" t="s">
        <v>33</v>
      </c>
      <c r="AX211" s="14" t="s">
        <v>86</v>
      </c>
      <c r="AY211" s="261" t="s">
        <v>150</v>
      </c>
    </row>
    <row r="212" s="2" customFormat="1" ht="24.15" customHeight="1">
      <c r="A212" s="39"/>
      <c r="B212" s="40"/>
      <c r="C212" s="227" t="s">
        <v>398</v>
      </c>
      <c r="D212" s="227" t="s">
        <v>156</v>
      </c>
      <c r="E212" s="228" t="s">
        <v>1265</v>
      </c>
      <c r="F212" s="229" t="s">
        <v>1266</v>
      </c>
      <c r="G212" s="230" t="s">
        <v>389</v>
      </c>
      <c r="H212" s="231">
        <v>9.7899999999999991</v>
      </c>
      <c r="I212" s="232"/>
      <c r="J212" s="233">
        <f>ROUND(I212*H212,2)</f>
        <v>0</v>
      </c>
      <c r="K212" s="229" t="s">
        <v>160</v>
      </c>
      <c r="L212" s="45"/>
      <c r="M212" s="234" t="s">
        <v>1</v>
      </c>
      <c r="N212" s="235" t="s">
        <v>43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149</v>
      </c>
      <c r="AT212" s="238" t="s">
        <v>156</v>
      </c>
      <c r="AU212" s="238" t="s">
        <v>88</v>
      </c>
      <c r="AY212" s="18" t="s">
        <v>150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86</v>
      </c>
      <c r="BK212" s="239">
        <f>ROUND(I212*H212,2)</f>
        <v>0</v>
      </c>
      <c r="BL212" s="18" t="s">
        <v>149</v>
      </c>
      <c r="BM212" s="238" t="s">
        <v>1267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1268</v>
      </c>
      <c r="G213" s="252"/>
      <c r="H213" s="255">
        <v>9.7899999999999991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86</v>
      </c>
      <c r="AY213" s="261" t="s">
        <v>150</v>
      </c>
    </row>
    <row r="214" s="13" customFormat="1">
      <c r="A214" s="13"/>
      <c r="B214" s="240"/>
      <c r="C214" s="241"/>
      <c r="D214" s="242" t="s">
        <v>163</v>
      </c>
      <c r="E214" s="243" t="s">
        <v>1</v>
      </c>
      <c r="F214" s="244" t="s">
        <v>1269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163</v>
      </c>
      <c r="AU214" s="250" t="s">
        <v>88</v>
      </c>
      <c r="AV214" s="13" t="s">
        <v>86</v>
      </c>
      <c r="AW214" s="13" t="s">
        <v>33</v>
      </c>
      <c r="AX214" s="13" t="s">
        <v>78</v>
      </c>
      <c r="AY214" s="250" t="s">
        <v>150</v>
      </c>
    </row>
    <row r="215" s="13" customFormat="1">
      <c r="A215" s="13"/>
      <c r="B215" s="240"/>
      <c r="C215" s="241"/>
      <c r="D215" s="242" t="s">
        <v>163</v>
      </c>
      <c r="E215" s="243" t="s">
        <v>1</v>
      </c>
      <c r="F215" s="244" t="s">
        <v>1270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163</v>
      </c>
      <c r="AU215" s="250" t="s">
        <v>88</v>
      </c>
      <c r="AV215" s="13" t="s">
        <v>86</v>
      </c>
      <c r="AW215" s="13" t="s">
        <v>33</v>
      </c>
      <c r="AX215" s="13" t="s">
        <v>78</v>
      </c>
      <c r="AY215" s="250" t="s">
        <v>150</v>
      </c>
    </row>
    <row r="216" s="2" customFormat="1" ht="16.5" customHeight="1">
      <c r="A216" s="39"/>
      <c r="B216" s="40"/>
      <c r="C216" s="276" t="s">
        <v>405</v>
      </c>
      <c r="D216" s="276" t="s">
        <v>510</v>
      </c>
      <c r="E216" s="277" t="s">
        <v>1271</v>
      </c>
      <c r="F216" s="278" t="s">
        <v>1272</v>
      </c>
      <c r="G216" s="279" t="s">
        <v>389</v>
      </c>
      <c r="H216" s="280">
        <v>9.9369999999999994</v>
      </c>
      <c r="I216" s="281"/>
      <c r="J216" s="282">
        <f>ROUND(I216*H216,2)</f>
        <v>0</v>
      </c>
      <c r="K216" s="278" t="s">
        <v>160</v>
      </c>
      <c r="L216" s="283"/>
      <c r="M216" s="284" t="s">
        <v>1</v>
      </c>
      <c r="N216" s="285" t="s">
        <v>43</v>
      </c>
      <c r="O216" s="92"/>
      <c r="P216" s="236">
        <f>O216*H216</f>
        <v>0</v>
      </c>
      <c r="Q216" s="236">
        <v>0.00214</v>
      </c>
      <c r="R216" s="236">
        <f>Q216*H216</f>
        <v>0.021265179999999998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510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1273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1274</v>
      </c>
      <c r="G217" s="252"/>
      <c r="H217" s="255">
        <v>9.7899999999999991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86</v>
      </c>
      <c r="AY217" s="261" t="s">
        <v>150</v>
      </c>
    </row>
    <row r="218" s="13" customFormat="1">
      <c r="A218" s="13"/>
      <c r="B218" s="240"/>
      <c r="C218" s="241"/>
      <c r="D218" s="242" t="s">
        <v>163</v>
      </c>
      <c r="E218" s="243" t="s">
        <v>1</v>
      </c>
      <c r="F218" s="244" t="s">
        <v>1275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163</v>
      </c>
      <c r="AU218" s="250" t="s">
        <v>88</v>
      </c>
      <c r="AV218" s="13" t="s">
        <v>86</v>
      </c>
      <c r="AW218" s="13" t="s">
        <v>33</v>
      </c>
      <c r="AX218" s="13" t="s">
        <v>78</v>
      </c>
      <c r="AY218" s="250" t="s">
        <v>150</v>
      </c>
    </row>
    <row r="219" s="14" customFormat="1">
      <c r="A219" s="14"/>
      <c r="B219" s="251"/>
      <c r="C219" s="252"/>
      <c r="D219" s="242" t="s">
        <v>163</v>
      </c>
      <c r="E219" s="252"/>
      <c r="F219" s="254" t="s">
        <v>1276</v>
      </c>
      <c r="G219" s="252"/>
      <c r="H219" s="255">
        <v>9.9369999999999994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163</v>
      </c>
      <c r="AU219" s="261" t="s">
        <v>88</v>
      </c>
      <c r="AV219" s="14" t="s">
        <v>88</v>
      </c>
      <c r="AW219" s="14" t="s">
        <v>4</v>
      </c>
      <c r="AX219" s="14" t="s">
        <v>86</v>
      </c>
      <c r="AY219" s="261" t="s">
        <v>150</v>
      </c>
    </row>
    <row r="220" s="2" customFormat="1" ht="16.5" customHeight="1">
      <c r="A220" s="39"/>
      <c r="B220" s="40"/>
      <c r="C220" s="276" t="s">
        <v>410</v>
      </c>
      <c r="D220" s="276" t="s">
        <v>510</v>
      </c>
      <c r="E220" s="277" t="s">
        <v>1277</v>
      </c>
      <c r="F220" s="278" t="s">
        <v>1278</v>
      </c>
      <c r="G220" s="279" t="s">
        <v>283</v>
      </c>
      <c r="H220" s="280">
        <v>3</v>
      </c>
      <c r="I220" s="281"/>
      <c r="J220" s="282">
        <f>ROUND(I220*H220,2)</f>
        <v>0</v>
      </c>
      <c r="K220" s="278" t="s">
        <v>1</v>
      </c>
      <c r="L220" s="283"/>
      <c r="M220" s="284" t="s">
        <v>1</v>
      </c>
      <c r="N220" s="285" t="s">
        <v>43</v>
      </c>
      <c r="O220" s="92"/>
      <c r="P220" s="236">
        <f>O220*H220</f>
        <v>0</v>
      </c>
      <c r="Q220" s="236">
        <v>0.0041999999999999997</v>
      </c>
      <c r="R220" s="236">
        <f>Q220*H220</f>
        <v>0.0126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197</v>
      </c>
      <c r="AT220" s="238" t="s">
        <v>510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1279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1280</v>
      </c>
      <c r="G221" s="252"/>
      <c r="H221" s="255">
        <v>3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24.15" customHeight="1">
      <c r="A222" s="39"/>
      <c r="B222" s="40"/>
      <c r="C222" s="227" t="s">
        <v>416</v>
      </c>
      <c r="D222" s="227" t="s">
        <v>156</v>
      </c>
      <c r="E222" s="228" t="s">
        <v>1281</v>
      </c>
      <c r="F222" s="229" t="s">
        <v>1282</v>
      </c>
      <c r="G222" s="230" t="s">
        <v>389</v>
      </c>
      <c r="H222" s="231">
        <v>503.38</v>
      </c>
      <c r="I222" s="232"/>
      <c r="J222" s="233">
        <f>ROUND(I222*H222,2)</f>
        <v>0</v>
      </c>
      <c r="K222" s="229" t="s">
        <v>160</v>
      </c>
      <c r="L222" s="45"/>
      <c r="M222" s="234" t="s">
        <v>1</v>
      </c>
      <c r="N222" s="235" t="s">
        <v>43</v>
      </c>
      <c r="O222" s="92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149</v>
      </c>
      <c r="AT222" s="238" t="s">
        <v>156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149</v>
      </c>
      <c r="BM222" s="238" t="s">
        <v>1283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1284</v>
      </c>
      <c r="G223" s="252"/>
      <c r="H223" s="255">
        <v>503.38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13" customFormat="1">
      <c r="A224" s="13"/>
      <c r="B224" s="240"/>
      <c r="C224" s="241"/>
      <c r="D224" s="242" t="s">
        <v>163</v>
      </c>
      <c r="E224" s="243" t="s">
        <v>1</v>
      </c>
      <c r="F224" s="244" t="s">
        <v>1269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163</v>
      </c>
      <c r="AU224" s="250" t="s">
        <v>88</v>
      </c>
      <c r="AV224" s="13" t="s">
        <v>86</v>
      </c>
      <c r="AW224" s="13" t="s">
        <v>33</v>
      </c>
      <c r="AX224" s="13" t="s">
        <v>78</v>
      </c>
      <c r="AY224" s="250" t="s">
        <v>150</v>
      </c>
    </row>
    <row r="225" s="13" customFormat="1">
      <c r="A225" s="13"/>
      <c r="B225" s="240"/>
      <c r="C225" s="241"/>
      <c r="D225" s="242" t="s">
        <v>163</v>
      </c>
      <c r="E225" s="243" t="s">
        <v>1</v>
      </c>
      <c r="F225" s="244" t="s">
        <v>1270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163</v>
      </c>
      <c r="AU225" s="250" t="s">
        <v>88</v>
      </c>
      <c r="AV225" s="13" t="s">
        <v>86</v>
      </c>
      <c r="AW225" s="13" t="s">
        <v>33</v>
      </c>
      <c r="AX225" s="13" t="s">
        <v>78</v>
      </c>
      <c r="AY225" s="250" t="s">
        <v>150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1285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88</v>
      </c>
      <c r="AV226" s="13" t="s">
        <v>86</v>
      </c>
      <c r="AW226" s="13" t="s">
        <v>33</v>
      </c>
      <c r="AX226" s="13" t="s">
        <v>78</v>
      </c>
      <c r="AY226" s="250" t="s">
        <v>150</v>
      </c>
    </row>
    <row r="227" s="2" customFormat="1" ht="16.5" customHeight="1">
      <c r="A227" s="39"/>
      <c r="B227" s="40"/>
      <c r="C227" s="276" t="s">
        <v>423</v>
      </c>
      <c r="D227" s="276" t="s">
        <v>510</v>
      </c>
      <c r="E227" s="277" t="s">
        <v>1286</v>
      </c>
      <c r="F227" s="278" t="s">
        <v>1287</v>
      </c>
      <c r="G227" s="279" t="s">
        <v>389</v>
      </c>
      <c r="H227" s="280">
        <v>510.93099999999998</v>
      </c>
      <c r="I227" s="281"/>
      <c r="J227" s="282">
        <f>ROUND(I227*H227,2)</f>
        <v>0</v>
      </c>
      <c r="K227" s="278" t="s">
        <v>160</v>
      </c>
      <c r="L227" s="283"/>
      <c r="M227" s="284" t="s">
        <v>1</v>
      </c>
      <c r="N227" s="285" t="s">
        <v>43</v>
      </c>
      <c r="O227" s="92"/>
      <c r="P227" s="236">
        <f>O227*H227</f>
        <v>0</v>
      </c>
      <c r="Q227" s="236">
        <v>0.0031800000000000001</v>
      </c>
      <c r="R227" s="236">
        <f>Q227*H227</f>
        <v>1.62476058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197</v>
      </c>
      <c r="AT227" s="238" t="s">
        <v>510</v>
      </c>
      <c r="AU227" s="238" t="s">
        <v>88</v>
      </c>
      <c r="AY227" s="18" t="s">
        <v>150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86</v>
      </c>
      <c r="BK227" s="239">
        <f>ROUND(I227*H227,2)</f>
        <v>0</v>
      </c>
      <c r="BL227" s="18" t="s">
        <v>149</v>
      </c>
      <c r="BM227" s="238" t="s">
        <v>1288</v>
      </c>
    </row>
    <row r="228" s="14" customFormat="1">
      <c r="A228" s="14"/>
      <c r="B228" s="251"/>
      <c r="C228" s="252"/>
      <c r="D228" s="242" t="s">
        <v>163</v>
      </c>
      <c r="E228" s="253" t="s">
        <v>1</v>
      </c>
      <c r="F228" s="254" t="s">
        <v>1289</v>
      </c>
      <c r="G228" s="252"/>
      <c r="H228" s="255">
        <v>503.38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163</v>
      </c>
      <c r="AU228" s="261" t="s">
        <v>88</v>
      </c>
      <c r="AV228" s="14" t="s">
        <v>88</v>
      </c>
      <c r="AW228" s="14" t="s">
        <v>33</v>
      </c>
      <c r="AX228" s="14" t="s">
        <v>86</v>
      </c>
      <c r="AY228" s="261" t="s">
        <v>150</v>
      </c>
    </row>
    <row r="229" s="13" customFormat="1">
      <c r="A229" s="13"/>
      <c r="B229" s="240"/>
      <c r="C229" s="241"/>
      <c r="D229" s="242" t="s">
        <v>163</v>
      </c>
      <c r="E229" s="243" t="s">
        <v>1</v>
      </c>
      <c r="F229" s="244" t="s">
        <v>1275</v>
      </c>
      <c r="G229" s="241"/>
      <c r="H229" s="243" t="s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163</v>
      </c>
      <c r="AU229" s="250" t="s">
        <v>88</v>
      </c>
      <c r="AV229" s="13" t="s">
        <v>86</v>
      </c>
      <c r="AW229" s="13" t="s">
        <v>33</v>
      </c>
      <c r="AX229" s="13" t="s">
        <v>78</v>
      </c>
      <c r="AY229" s="250" t="s">
        <v>150</v>
      </c>
    </row>
    <row r="230" s="14" customFormat="1">
      <c r="A230" s="14"/>
      <c r="B230" s="251"/>
      <c r="C230" s="252"/>
      <c r="D230" s="242" t="s">
        <v>163</v>
      </c>
      <c r="E230" s="252"/>
      <c r="F230" s="254" t="s">
        <v>1290</v>
      </c>
      <c r="G230" s="252"/>
      <c r="H230" s="255">
        <v>510.93099999999998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163</v>
      </c>
      <c r="AU230" s="261" t="s">
        <v>88</v>
      </c>
      <c r="AV230" s="14" t="s">
        <v>88</v>
      </c>
      <c r="AW230" s="14" t="s">
        <v>4</v>
      </c>
      <c r="AX230" s="14" t="s">
        <v>86</v>
      </c>
      <c r="AY230" s="261" t="s">
        <v>150</v>
      </c>
    </row>
    <row r="231" s="2" customFormat="1" ht="16.5" customHeight="1">
      <c r="A231" s="39"/>
      <c r="B231" s="40"/>
      <c r="C231" s="276" t="s">
        <v>429</v>
      </c>
      <c r="D231" s="276" t="s">
        <v>510</v>
      </c>
      <c r="E231" s="277" t="s">
        <v>1291</v>
      </c>
      <c r="F231" s="278" t="s">
        <v>1292</v>
      </c>
      <c r="G231" s="279" t="s">
        <v>283</v>
      </c>
      <c r="H231" s="280">
        <v>21</v>
      </c>
      <c r="I231" s="281"/>
      <c r="J231" s="282">
        <f>ROUND(I231*H231,2)</f>
        <v>0</v>
      </c>
      <c r="K231" s="278" t="s">
        <v>1</v>
      </c>
      <c r="L231" s="283"/>
      <c r="M231" s="284" t="s">
        <v>1</v>
      </c>
      <c r="N231" s="285" t="s">
        <v>43</v>
      </c>
      <c r="O231" s="92"/>
      <c r="P231" s="236">
        <f>O231*H231</f>
        <v>0</v>
      </c>
      <c r="Q231" s="236">
        <v>0.0067000000000000002</v>
      </c>
      <c r="R231" s="236">
        <f>Q231*H231</f>
        <v>0.14069999999999999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197</v>
      </c>
      <c r="AT231" s="238" t="s">
        <v>510</v>
      </c>
      <c r="AU231" s="238" t="s">
        <v>88</v>
      </c>
      <c r="AY231" s="18" t="s">
        <v>150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86</v>
      </c>
      <c r="BK231" s="239">
        <f>ROUND(I231*H231,2)</f>
        <v>0</v>
      </c>
      <c r="BL231" s="18" t="s">
        <v>149</v>
      </c>
      <c r="BM231" s="238" t="s">
        <v>1293</v>
      </c>
    </row>
    <row r="232" s="14" customFormat="1">
      <c r="A232" s="14"/>
      <c r="B232" s="251"/>
      <c r="C232" s="252"/>
      <c r="D232" s="242" t="s">
        <v>163</v>
      </c>
      <c r="E232" s="253" t="s">
        <v>1</v>
      </c>
      <c r="F232" s="254" t="s">
        <v>1294</v>
      </c>
      <c r="G232" s="252"/>
      <c r="H232" s="255">
        <v>21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163</v>
      </c>
      <c r="AU232" s="261" t="s">
        <v>88</v>
      </c>
      <c r="AV232" s="14" t="s">
        <v>88</v>
      </c>
      <c r="AW232" s="14" t="s">
        <v>33</v>
      </c>
      <c r="AX232" s="14" t="s">
        <v>86</v>
      </c>
      <c r="AY232" s="261" t="s">
        <v>150</v>
      </c>
    </row>
    <row r="233" s="2" customFormat="1" ht="24.15" customHeight="1">
      <c r="A233" s="39"/>
      <c r="B233" s="40"/>
      <c r="C233" s="227" t="s">
        <v>434</v>
      </c>
      <c r="D233" s="227" t="s">
        <v>156</v>
      </c>
      <c r="E233" s="228" t="s">
        <v>1295</v>
      </c>
      <c r="F233" s="229" t="s">
        <v>1296</v>
      </c>
      <c r="G233" s="230" t="s">
        <v>283</v>
      </c>
      <c r="H233" s="231">
        <v>1</v>
      </c>
      <c r="I233" s="232"/>
      <c r="J233" s="233">
        <f>ROUND(I233*H233,2)</f>
        <v>0</v>
      </c>
      <c r="K233" s="229" t="s">
        <v>160</v>
      </c>
      <c r="L233" s="45"/>
      <c r="M233" s="234" t="s">
        <v>1</v>
      </c>
      <c r="N233" s="235" t="s">
        <v>43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149</v>
      </c>
      <c r="AT233" s="238" t="s">
        <v>156</v>
      </c>
      <c r="AU233" s="238" t="s">
        <v>88</v>
      </c>
      <c r="AY233" s="18" t="s">
        <v>150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86</v>
      </c>
      <c r="BK233" s="239">
        <f>ROUND(I233*H233,2)</f>
        <v>0</v>
      </c>
      <c r="BL233" s="18" t="s">
        <v>149</v>
      </c>
      <c r="BM233" s="238" t="s">
        <v>1297</v>
      </c>
    </row>
    <row r="234" s="14" customFormat="1">
      <c r="A234" s="14"/>
      <c r="B234" s="251"/>
      <c r="C234" s="252"/>
      <c r="D234" s="242" t="s">
        <v>163</v>
      </c>
      <c r="E234" s="253" t="s">
        <v>1</v>
      </c>
      <c r="F234" s="254" t="s">
        <v>1298</v>
      </c>
      <c r="G234" s="252"/>
      <c r="H234" s="255">
        <v>1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163</v>
      </c>
      <c r="AU234" s="261" t="s">
        <v>88</v>
      </c>
      <c r="AV234" s="14" t="s">
        <v>88</v>
      </c>
      <c r="AW234" s="14" t="s">
        <v>33</v>
      </c>
      <c r="AX234" s="14" t="s">
        <v>86</v>
      </c>
      <c r="AY234" s="261" t="s">
        <v>150</v>
      </c>
    </row>
    <row r="235" s="2" customFormat="1" ht="16.5" customHeight="1">
      <c r="A235" s="39"/>
      <c r="B235" s="40"/>
      <c r="C235" s="276" t="s">
        <v>439</v>
      </c>
      <c r="D235" s="276" t="s">
        <v>510</v>
      </c>
      <c r="E235" s="277" t="s">
        <v>1299</v>
      </c>
      <c r="F235" s="278" t="s">
        <v>1300</v>
      </c>
      <c r="G235" s="279" t="s">
        <v>283</v>
      </c>
      <c r="H235" s="280">
        <v>1</v>
      </c>
      <c r="I235" s="281"/>
      <c r="J235" s="282">
        <f>ROUND(I235*H235,2)</f>
        <v>0</v>
      </c>
      <c r="K235" s="278" t="s">
        <v>1</v>
      </c>
      <c r="L235" s="283"/>
      <c r="M235" s="284" t="s">
        <v>1</v>
      </c>
      <c r="N235" s="285" t="s">
        <v>43</v>
      </c>
      <c r="O235" s="92"/>
      <c r="P235" s="236">
        <f>O235*H235</f>
        <v>0</v>
      </c>
      <c r="Q235" s="236">
        <v>0.0080000000000000002</v>
      </c>
      <c r="R235" s="236">
        <f>Q235*H235</f>
        <v>0.0080000000000000002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197</v>
      </c>
      <c r="AT235" s="238" t="s">
        <v>510</v>
      </c>
      <c r="AU235" s="238" t="s">
        <v>88</v>
      </c>
      <c r="AY235" s="18" t="s">
        <v>150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86</v>
      </c>
      <c r="BK235" s="239">
        <f>ROUND(I235*H235,2)</f>
        <v>0</v>
      </c>
      <c r="BL235" s="18" t="s">
        <v>149</v>
      </c>
      <c r="BM235" s="238" t="s">
        <v>1301</v>
      </c>
    </row>
    <row r="236" s="14" customFormat="1">
      <c r="A236" s="14"/>
      <c r="B236" s="251"/>
      <c r="C236" s="252"/>
      <c r="D236" s="242" t="s">
        <v>163</v>
      </c>
      <c r="E236" s="253" t="s">
        <v>1</v>
      </c>
      <c r="F236" s="254" t="s">
        <v>1302</v>
      </c>
      <c r="G236" s="252"/>
      <c r="H236" s="255">
        <v>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163</v>
      </c>
      <c r="AU236" s="261" t="s">
        <v>88</v>
      </c>
      <c r="AV236" s="14" t="s">
        <v>88</v>
      </c>
      <c r="AW236" s="14" t="s">
        <v>33</v>
      </c>
      <c r="AX236" s="14" t="s">
        <v>86</v>
      </c>
      <c r="AY236" s="261" t="s">
        <v>150</v>
      </c>
    </row>
    <row r="237" s="2" customFormat="1" ht="24.15" customHeight="1">
      <c r="A237" s="39"/>
      <c r="B237" s="40"/>
      <c r="C237" s="227" t="s">
        <v>444</v>
      </c>
      <c r="D237" s="227" t="s">
        <v>156</v>
      </c>
      <c r="E237" s="228" t="s">
        <v>1303</v>
      </c>
      <c r="F237" s="229" t="s">
        <v>1304</v>
      </c>
      <c r="G237" s="230" t="s">
        <v>283</v>
      </c>
      <c r="H237" s="231">
        <v>1</v>
      </c>
      <c r="I237" s="232"/>
      <c r="J237" s="233">
        <f>ROUND(I237*H237,2)</f>
        <v>0</v>
      </c>
      <c r="K237" s="229" t="s">
        <v>160</v>
      </c>
      <c r="L237" s="45"/>
      <c r="M237" s="234" t="s">
        <v>1</v>
      </c>
      <c r="N237" s="235" t="s">
        <v>43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149</v>
      </c>
      <c r="AT237" s="238" t="s">
        <v>156</v>
      </c>
      <c r="AU237" s="238" t="s">
        <v>88</v>
      </c>
      <c r="AY237" s="18" t="s">
        <v>150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86</v>
      </c>
      <c r="BK237" s="239">
        <f>ROUND(I237*H237,2)</f>
        <v>0</v>
      </c>
      <c r="BL237" s="18" t="s">
        <v>149</v>
      </c>
      <c r="BM237" s="238" t="s">
        <v>1305</v>
      </c>
    </row>
    <row r="238" s="14" customFormat="1">
      <c r="A238" s="14"/>
      <c r="B238" s="251"/>
      <c r="C238" s="252"/>
      <c r="D238" s="242" t="s">
        <v>163</v>
      </c>
      <c r="E238" s="253" t="s">
        <v>1</v>
      </c>
      <c r="F238" s="254" t="s">
        <v>1306</v>
      </c>
      <c r="G238" s="252"/>
      <c r="H238" s="255">
        <v>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163</v>
      </c>
      <c r="AU238" s="261" t="s">
        <v>88</v>
      </c>
      <c r="AV238" s="14" t="s">
        <v>88</v>
      </c>
      <c r="AW238" s="14" t="s">
        <v>33</v>
      </c>
      <c r="AX238" s="14" t="s">
        <v>86</v>
      </c>
      <c r="AY238" s="261" t="s">
        <v>150</v>
      </c>
    </row>
    <row r="239" s="2" customFormat="1" ht="16.5" customHeight="1">
      <c r="A239" s="39"/>
      <c r="B239" s="40"/>
      <c r="C239" s="276" t="s">
        <v>449</v>
      </c>
      <c r="D239" s="276" t="s">
        <v>510</v>
      </c>
      <c r="E239" s="277" t="s">
        <v>1307</v>
      </c>
      <c r="F239" s="278" t="s">
        <v>1308</v>
      </c>
      <c r="G239" s="279" t="s">
        <v>283</v>
      </c>
      <c r="H239" s="280">
        <v>1</v>
      </c>
      <c r="I239" s="281"/>
      <c r="J239" s="282">
        <f>ROUND(I239*H239,2)</f>
        <v>0</v>
      </c>
      <c r="K239" s="278" t="s">
        <v>1</v>
      </c>
      <c r="L239" s="283"/>
      <c r="M239" s="284" t="s">
        <v>1</v>
      </c>
      <c r="N239" s="285" t="s">
        <v>43</v>
      </c>
      <c r="O239" s="92"/>
      <c r="P239" s="236">
        <f>O239*H239</f>
        <v>0</v>
      </c>
      <c r="Q239" s="236">
        <v>0.0074999999999999997</v>
      </c>
      <c r="R239" s="236">
        <f>Q239*H239</f>
        <v>0.0074999999999999997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197</v>
      </c>
      <c r="AT239" s="238" t="s">
        <v>510</v>
      </c>
      <c r="AU239" s="238" t="s">
        <v>88</v>
      </c>
      <c r="AY239" s="18" t="s">
        <v>150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86</v>
      </c>
      <c r="BK239" s="239">
        <f>ROUND(I239*H239,2)</f>
        <v>0</v>
      </c>
      <c r="BL239" s="18" t="s">
        <v>149</v>
      </c>
      <c r="BM239" s="238" t="s">
        <v>1309</v>
      </c>
    </row>
    <row r="240" s="14" customFormat="1">
      <c r="A240" s="14"/>
      <c r="B240" s="251"/>
      <c r="C240" s="252"/>
      <c r="D240" s="242" t="s">
        <v>163</v>
      </c>
      <c r="E240" s="253" t="s">
        <v>1</v>
      </c>
      <c r="F240" s="254" t="s">
        <v>1310</v>
      </c>
      <c r="G240" s="252"/>
      <c r="H240" s="255">
        <v>1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163</v>
      </c>
      <c r="AU240" s="261" t="s">
        <v>88</v>
      </c>
      <c r="AV240" s="14" t="s">
        <v>88</v>
      </c>
      <c r="AW240" s="14" t="s">
        <v>33</v>
      </c>
      <c r="AX240" s="14" t="s">
        <v>86</v>
      </c>
      <c r="AY240" s="261" t="s">
        <v>150</v>
      </c>
    </row>
    <row r="241" s="2" customFormat="1" ht="24.15" customHeight="1">
      <c r="A241" s="39"/>
      <c r="B241" s="40"/>
      <c r="C241" s="227" t="s">
        <v>454</v>
      </c>
      <c r="D241" s="227" t="s">
        <v>156</v>
      </c>
      <c r="E241" s="228" t="s">
        <v>1311</v>
      </c>
      <c r="F241" s="229" t="s">
        <v>1312</v>
      </c>
      <c r="G241" s="230" t="s">
        <v>283</v>
      </c>
      <c r="H241" s="231">
        <v>3</v>
      </c>
      <c r="I241" s="232"/>
      <c r="J241" s="233">
        <f>ROUND(I241*H241,2)</f>
        <v>0</v>
      </c>
      <c r="K241" s="229" t="s">
        <v>160</v>
      </c>
      <c r="L241" s="45"/>
      <c r="M241" s="234" t="s">
        <v>1</v>
      </c>
      <c r="N241" s="235" t="s">
        <v>43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149</v>
      </c>
      <c r="AT241" s="238" t="s">
        <v>156</v>
      </c>
      <c r="AU241" s="238" t="s">
        <v>88</v>
      </c>
      <c r="AY241" s="18" t="s">
        <v>150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86</v>
      </c>
      <c r="BK241" s="239">
        <f>ROUND(I241*H241,2)</f>
        <v>0</v>
      </c>
      <c r="BL241" s="18" t="s">
        <v>149</v>
      </c>
      <c r="BM241" s="238" t="s">
        <v>1313</v>
      </c>
    </row>
    <row r="242" s="14" customFormat="1">
      <c r="A242" s="14"/>
      <c r="B242" s="251"/>
      <c r="C242" s="252"/>
      <c r="D242" s="242" t="s">
        <v>163</v>
      </c>
      <c r="E242" s="253" t="s">
        <v>1</v>
      </c>
      <c r="F242" s="254" t="s">
        <v>1314</v>
      </c>
      <c r="G242" s="252"/>
      <c r="H242" s="255">
        <v>3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163</v>
      </c>
      <c r="AU242" s="261" t="s">
        <v>88</v>
      </c>
      <c r="AV242" s="14" t="s">
        <v>88</v>
      </c>
      <c r="AW242" s="14" t="s">
        <v>33</v>
      </c>
      <c r="AX242" s="14" t="s">
        <v>86</v>
      </c>
      <c r="AY242" s="261" t="s">
        <v>150</v>
      </c>
    </row>
    <row r="243" s="2" customFormat="1" ht="16.5" customHeight="1">
      <c r="A243" s="39"/>
      <c r="B243" s="40"/>
      <c r="C243" s="276" t="s">
        <v>459</v>
      </c>
      <c r="D243" s="276" t="s">
        <v>510</v>
      </c>
      <c r="E243" s="277" t="s">
        <v>1315</v>
      </c>
      <c r="F243" s="278" t="s">
        <v>1316</v>
      </c>
      <c r="G243" s="279" t="s">
        <v>283</v>
      </c>
      <c r="H243" s="280">
        <v>3</v>
      </c>
      <c r="I243" s="281"/>
      <c r="J243" s="282">
        <f>ROUND(I243*H243,2)</f>
        <v>0</v>
      </c>
      <c r="K243" s="278" t="s">
        <v>1</v>
      </c>
      <c r="L243" s="283"/>
      <c r="M243" s="284" t="s">
        <v>1</v>
      </c>
      <c r="N243" s="285" t="s">
        <v>43</v>
      </c>
      <c r="O243" s="92"/>
      <c r="P243" s="236">
        <f>O243*H243</f>
        <v>0</v>
      </c>
      <c r="Q243" s="236">
        <v>0.0115</v>
      </c>
      <c r="R243" s="236">
        <f>Q243*H243</f>
        <v>0.034500000000000003</v>
      </c>
      <c r="S243" s="236">
        <v>0</v>
      </c>
      <c r="T243" s="23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8" t="s">
        <v>197</v>
      </c>
      <c r="AT243" s="238" t="s">
        <v>510</v>
      </c>
      <c r="AU243" s="238" t="s">
        <v>88</v>
      </c>
      <c r="AY243" s="18" t="s">
        <v>150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8" t="s">
        <v>86</v>
      </c>
      <c r="BK243" s="239">
        <f>ROUND(I243*H243,2)</f>
        <v>0</v>
      </c>
      <c r="BL243" s="18" t="s">
        <v>149</v>
      </c>
      <c r="BM243" s="238" t="s">
        <v>1317</v>
      </c>
    </row>
    <row r="244" s="14" customFormat="1">
      <c r="A244" s="14"/>
      <c r="B244" s="251"/>
      <c r="C244" s="252"/>
      <c r="D244" s="242" t="s">
        <v>163</v>
      </c>
      <c r="E244" s="253" t="s">
        <v>1</v>
      </c>
      <c r="F244" s="254" t="s">
        <v>1318</v>
      </c>
      <c r="G244" s="252"/>
      <c r="H244" s="255">
        <v>3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163</v>
      </c>
      <c r="AU244" s="261" t="s">
        <v>88</v>
      </c>
      <c r="AV244" s="14" t="s">
        <v>88</v>
      </c>
      <c r="AW244" s="14" t="s">
        <v>33</v>
      </c>
      <c r="AX244" s="14" t="s">
        <v>86</v>
      </c>
      <c r="AY244" s="261" t="s">
        <v>150</v>
      </c>
    </row>
    <row r="245" s="2" customFormat="1" ht="24.15" customHeight="1">
      <c r="A245" s="39"/>
      <c r="B245" s="40"/>
      <c r="C245" s="227" t="s">
        <v>464</v>
      </c>
      <c r="D245" s="227" t="s">
        <v>156</v>
      </c>
      <c r="E245" s="228" t="s">
        <v>1319</v>
      </c>
      <c r="F245" s="229" t="s">
        <v>1320</v>
      </c>
      <c r="G245" s="230" t="s">
        <v>283</v>
      </c>
      <c r="H245" s="231">
        <v>5</v>
      </c>
      <c r="I245" s="232"/>
      <c r="J245" s="233">
        <f>ROUND(I245*H245,2)</f>
        <v>0</v>
      </c>
      <c r="K245" s="229" t="s">
        <v>160</v>
      </c>
      <c r="L245" s="45"/>
      <c r="M245" s="234" t="s">
        <v>1</v>
      </c>
      <c r="N245" s="235" t="s">
        <v>43</v>
      </c>
      <c r="O245" s="92"/>
      <c r="P245" s="236">
        <f>O245*H245</f>
        <v>0</v>
      </c>
      <c r="Q245" s="236">
        <v>0.0017099999999999999</v>
      </c>
      <c r="R245" s="236">
        <f>Q245*H245</f>
        <v>0.0085500000000000003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149</v>
      </c>
      <c r="AT245" s="238" t="s">
        <v>156</v>
      </c>
      <c r="AU245" s="238" t="s">
        <v>88</v>
      </c>
      <c r="AY245" s="18" t="s">
        <v>150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86</v>
      </c>
      <c r="BK245" s="239">
        <f>ROUND(I245*H245,2)</f>
        <v>0</v>
      </c>
      <c r="BL245" s="18" t="s">
        <v>149</v>
      </c>
      <c r="BM245" s="238" t="s">
        <v>1321</v>
      </c>
    </row>
    <row r="246" s="14" customFormat="1">
      <c r="A246" s="14"/>
      <c r="B246" s="251"/>
      <c r="C246" s="252"/>
      <c r="D246" s="242" t="s">
        <v>163</v>
      </c>
      <c r="E246" s="253" t="s">
        <v>1</v>
      </c>
      <c r="F246" s="254" t="s">
        <v>1322</v>
      </c>
      <c r="G246" s="252"/>
      <c r="H246" s="255">
        <v>2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163</v>
      </c>
      <c r="AU246" s="261" t="s">
        <v>88</v>
      </c>
      <c r="AV246" s="14" t="s">
        <v>88</v>
      </c>
      <c r="AW246" s="14" t="s">
        <v>33</v>
      </c>
      <c r="AX246" s="14" t="s">
        <v>78</v>
      </c>
      <c r="AY246" s="261" t="s">
        <v>150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1323</v>
      </c>
      <c r="G247" s="252"/>
      <c r="H247" s="255">
        <v>1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88</v>
      </c>
      <c r="AV247" s="14" t="s">
        <v>88</v>
      </c>
      <c r="AW247" s="14" t="s">
        <v>33</v>
      </c>
      <c r="AX247" s="14" t="s">
        <v>78</v>
      </c>
      <c r="AY247" s="261" t="s">
        <v>150</v>
      </c>
    </row>
    <row r="248" s="14" customFormat="1">
      <c r="A248" s="14"/>
      <c r="B248" s="251"/>
      <c r="C248" s="252"/>
      <c r="D248" s="242" t="s">
        <v>163</v>
      </c>
      <c r="E248" s="253" t="s">
        <v>1</v>
      </c>
      <c r="F248" s="254" t="s">
        <v>1324</v>
      </c>
      <c r="G248" s="252"/>
      <c r="H248" s="255">
        <v>2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163</v>
      </c>
      <c r="AU248" s="261" t="s">
        <v>88</v>
      </c>
      <c r="AV248" s="14" t="s">
        <v>88</v>
      </c>
      <c r="AW248" s="14" t="s">
        <v>33</v>
      </c>
      <c r="AX248" s="14" t="s">
        <v>78</v>
      </c>
      <c r="AY248" s="261" t="s">
        <v>150</v>
      </c>
    </row>
    <row r="249" s="15" customFormat="1">
      <c r="A249" s="15"/>
      <c r="B249" s="265"/>
      <c r="C249" s="266"/>
      <c r="D249" s="242" t="s">
        <v>163</v>
      </c>
      <c r="E249" s="267" t="s">
        <v>1</v>
      </c>
      <c r="F249" s="268" t="s">
        <v>311</v>
      </c>
      <c r="G249" s="266"/>
      <c r="H249" s="269">
        <v>5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5" t="s">
        <v>163</v>
      </c>
      <c r="AU249" s="275" t="s">
        <v>88</v>
      </c>
      <c r="AV249" s="15" t="s">
        <v>149</v>
      </c>
      <c r="AW249" s="15" t="s">
        <v>33</v>
      </c>
      <c r="AX249" s="15" t="s">
        <v>86</v>
      </c>
      <c r="AY249" s="275" t="s">
        <v>150</v>
      </c>
    </row>
    <row r="250" s="2" customFormat="1" ht="16.5" customHeight="1">
      <c r="A250" s="39"/>
      <c r="B250" s="40"/>
      <c r="C250" s="276" t="s">
        <v>469</v>
      </c>
      <c r="D250" s="276" t="s">
        <v>510</v>
      </c>
      <c r="E250" s="277" t="s">
        <v>1325</v>
      </c>
      <c r="F250" s="278" t="s">
        <v>1326</v>
      </c>
      <c r="G250" s="279" t="s">
        <v>283</v>
      </c>
      <c r="H250" s="280">
        <v>1</v>
      </c>
      <c r="I250" s="281"/>
      <c r="J250" s="282">
        <f>ROUND(I250*H250,2)</f>
        <v>0</v>
      </c>
      <c r="K250" s="278" t="s">
        <v>1</v>
      </c>
      <c r="L250" s="283"/>
      <c r="M250" s="284" t="s">
        <v>1</v>
      </c>
      <c r="N250" s="285" t="s">
        <v>43</v>
      </c>
      <c r="O250" s="92"/>
      <c r="P250" s="236">
        <f>O250*H250</f>
        <v>0</v>
      </c>
      <c r="Q250" s="236">
        <v>0.019400000000000001</v>
      </c>
      <c r="R250" s="236">
        <f>Q250*H250</f>
        <v>0.019400000000000001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197</v>
      </c>
      <c r="AT250" s="238" t="s">
        <v>510</v>
      </c>
      <c r="AU250" s="238" t="s">
        <v>88</v>
      </c>
      <c r="AY250" s="18" t="s">
        <v>150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86</v>
      </c>
      <c r="BK250" s="239">
        <f>ROUND(I250*H250,2)</f>
        <v>0</v>
      </c>
      <c r="BL250" s="18" t="s">
        <v>149</v>
      </c>
      <c r="BM250" s="238" t="s">
        <v>1327</v>
      </c>
    </row>
    <row r="251" s="14" customFormat="1">
      <c r="A251" s="14"/>
      <c r="B251" s="251"/>
      <c r="C251" s="252"/>
      <c r="D251" s="242" t="s">
        <v>163</v>
      </c>
      <c r="E251" s="253" t="s">
        <v>1</v>
      </c>
      <c r="F251" s="254" t="s">
        <v>1328</v>
      </c>
      <c r="G251" s="252"/>
      <c r="H251" s="255">
        <v>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163</v>
      </c>
      <c r="AU251" s="261" t="s">
        <v>88</v>
      </c>
      <c r="AV251" s="14" t="s">
        <v>88</v>
      </c>
      <c r="AW251" s="14" t="s">
        <v>33</v>
      </c>
      <c r="AX251" s="14" t="s">
        <v>86</v>
      </c>
      <c r="AY251" s="261" t="s">
        <v>150</v>
      </c>
    </row>
    <row r="252" s="2" customFormat="1" ht="16.5" customHeight="1">
      <c r="A252" s="39"/>
      <c r="B252" s="40"/>
      <c r="C252" s="276" t="s">
        <v>475</v>
      </c>
      <c r="D252" s="276" t="s">
        <v>510</v>
      </c>
      <c r="E252" s="277" t="s">
        <v>1329</v>
      </c>
      <c r="F252" s="278" t="s">
        <v>1330</v>
      </c>
      <c r="G252" s="279" t="s">
        <v>283</v>
      </c>
      <c r="H252" s="280">
        <v>2</v>
      </c>
      <c r="I252" s="281"/>
      <c r="J252" s="282">
        <f>ROUND(I252*H252,2)</f>
        <v>0</v>
      </c>
      <c r="K252" s="278" t="s">
        <v>1</v>
      </c>
      <c r="L252" s="283"/>
      <c r="M252" s="284" t="s">
        <v>1</v>
      </c>
      <c r="N252" s="285" t="s">
        <v>43</v>
      </c>
      <c r="O252" s="92"/>
      <c r="P252" s="236">
        <f>O252*H252</f>
        <v>0</v>
      </c>
      <c r="Q252" s="236">
        <v>0.0178</v>
      </c>
      <c r="R252" s="236">
        <f>Q252*H252</f>
        <v>0.0356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197</v>
      </c>
      <c r="AT252" s="238" t="s">
        <v>510</v>
      </c>
      <c r="AU252" s="238" t="s">
        <v>88</v>
      </c>
      <c r="AY252" s="18" t="s">
        <v>150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86</v>
      </c>
      <c r="BK252" s="239">
        <f>ROUND(I252*H252,2)</f>
        <v>0</v>
      </c>
      <c r="BL252" s="18" t="s">
        <v>149</v>
      </c>
      <c r="BM252" s="238" t="s">
        <v>1331</v>
      </c>
    </row>
    <row r="253" s="14" customFormat="1">
      <c r="A253" s="14"/>
      <c r="B253" s="251"/>
      <c r="C253" s="252"/>
      <c r="D253" s="242" t="s">
        <v>163</v>
      </c>
      <c r="E253" s="253" t="s">
        <v>1</v>
      </c>
      <c r="F253" s="254" t="s">
        <v>1332</v>
      </c>
      <c r="G253" s="252"/>
      <c r="H253" s="255">
        <v>2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163</v>
      </c>
      <c r="AU253" s="261" t="s">
        <v>88</v>
      </c>
      <c r="AV253" s="14" t="s">
        <v>88</v>
      </c>
      <c r="AW253" s="14" t="s">
        <v>33</v>
      </c>
      <c r="AX253" s="14" t="s">
        <v>86</v>
      </c>
      <c r="AY253" s="261" t="s">
        <v>150</v>
      </c>
    </row>
    <row r="254" s="2" customFormat="1" ht="16.5" customHeight="1">
      <c r="A254" s="39"/>
      <c r="B254" s="40"/>
      <c r="C254" s="276" t="s">
        <v>486</v>
      </c>
      <c r="D254" s="276" t="s">
        <v>510</v>
      </c>
      <c r="E254" s="277" t="s">
        <v>1333</v>
      </c>
      <c r="F254" s="278" t="s">
        <v>1334</v>
      </c>
      <c r="G254" s="279" t="s">
        <v>283</v>
      </c>
      <c r="H254" s="280">
        <v>2</v>
      </c>
      <c r="I254" s="281"/>
      <c r="J254" s="282">
        <f>ROUND(I254*H254,2)</f>
        <v>0</v>
      </c>
      <c r="K254" s="278" t="s">
        <v>1</v>
      </c>
      <c r="L254" s="283"/>
      <c r="M254" s="284" t="s">
        <v>1</v>
      </c>
      <c r="N254" s="285" t="s">
        <v>43</v>
      </c>
      <c r="O254" s="92"/>
      <c r="P254" s="236">
        <f>O254*H254</f>
        <v>0</v>
      </c>
      <c r="Q254" s="236">
        <v>0.0264</v>
      </c>
      <c r="R254" s="236">
        <f>Q254*H254</f>
        <v>0.0528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197</v>
      </c>
      <c r="AT254" s="238" t="s">
        <v>510</v>
      </c>
      <c r="AU254" s="238" t="s">
        <v>88</v>
      </c>
      <c r="AY254" s="18" t="s">
        <v>150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86</v>
      </c>
      <c r="BK254" s="239">
        <f>ROUND(I254*H254,2)</f>
        <v>0</v>
      </c>
      <c r="BL254" s="18" t="s">
        <v>149</v>
      </c>
      <c r="BM254" s="238" t="s">
        <v>1335</v>
      </c>
    </row>
    <row r="255" s="14" customFormat="1">
      <c r="A255" s="14"/>
      <c r="B255" s="251"/>
      <c r="C255" s="252"/>
      <c r="D255" s="242" t="s">
        <v>163</v>
      </c>
      <c r="E255" s="253" t="s">
        <v>1</v>
      </c>
      <c r="F255" s="254" t="s">
        <v>1336</v>
      </c>
      <c r="G255" s="252"/>
      <c r="H255" s="255">
        <v>2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163</v>
      </c>
      <c r="AU255" s="261" t="s">
        <v>88</v>
      </c>
      <c r="AV255" s="14" t="s">
        <v>88</v>
      </c>
      <c r="AW255" s="14" t="s">
        <v>33</v>
      </c>
      <c r="AX255" s="14" t="s">
        <v>86</v>
      </c>
      <c r="AY255" s="261" t="s">
        <v>150</v>
      </c>
    </row>
    <row r="256" s="2" customFormat="1" ht="24.15" customHeight="1">
      <c r="A256" s="39"/>
      <c r="B256" s="40"/>
      <c r="C256" s="227" t="s">
        <v>491</v>
      </c>
      <c r="D256" s="227" t="s">
        <v>156</v>
      </c>
      <c r="E256" s="228" t="s">
        <v>1337</v>
      </c>
      <c r="F256" s="229" t="s">
        <v>1338</v>
      </c>
      <c r="G256" s="230" t="s">
        <v>283</v>
      </c>
      <c r="H256" s="231">
        <v>8</v>
      </c>
      <c r="I256" s="232"/>
      <c r="J256" s="233">
        <f>ROUND(I256*H256,2)</f>
        <v>0</v>
      </c>
      <c r="K256" s="229" t="s">
        <v>160</v>
      </c>
      <c r="L256" s="45"/>
      <c r="M256" s="234" t="s">
        <v>1</v>
      </c>
      <c r="N256" s="235" t="s">
        <v>43</v>
      </c>
      <c r="O256" s="92"/>
      <c r="P256" s="236">
        <f>O256*H256</f>
        <v>0</v>
      </c>
      <c r="Q256" s="236">
        <v>0.00167</v>
      </c>
      <c r="R256" s="236">
        <f>Q256*H256</f>
        <v>0.01336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149</v>
      </c>
      <c r="AT256" s="238" t="s">
        <v>156</v>
      </c>
      <c r="AU256" s="238" t="s">
        <v>88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86</v>
      </c>
      <c r="BK256" s="239">
        <f>ROUND(I256*H256,2)</f>
        <v>0</v>
      </c>
      <c r="BL256" s="18" t="s">
        <v>149</v>
      </c>
      <c r="BM256" s="238" t="s">
        <v>1339</v>
      </c>
    </row>
    <row r="257" s="14" customFormat="1">
      <c r="A257" s="14"/>
      <c r="B257" s="251"/>
      <c r="C257" s="252"/>
      <c r="D257" s="242" t="s">
        <v>163</v>
      </c>
      <c r="E257" s="253" t="s">
        <v>1</v>
      </c>
      <c r="F257" s="254" t="s">
        <v>1340</v>
      </c>
      <c r="G257" s="252"/>
      <c r="H257" s="255">
        <v>2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163</v>
      </c>
      <c r="AU257" s="261" t="s">
        <v>88</v>
      </c>
      <c r="AV257" s="14" t="s">
        <v>88</v>
      </c>
      <c r="AW257" s="14" t="s">
        <v>33</v>
      </c>
      <c r="AX257" s="14" t="s">
        <v>78</v>
      </c>
      <c r="AY257" s="261" t="s">
        <v>150</v>
      </c>
    </row>
    <row r="258" s="14" customFormat="1">
      <c r="A258" s="14"/>
      <c r="B258" s="251"/>
      <c r="C258" s="252"/>
      <c r="D258" s="242" t="s">
        <v>163</v>
      </c>
      <c r="E258" s="253" t="s">
        <v>1</v>
      </c>
      <c r="F258" s="254" t="s">
        <v>1341</v>
      </c>
      <c r="G258" s="252"/>
      <c r="H258" s="255">
        <v>2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163</v>
      </c>
      <c r="AU258" s="261" t="s">
        <v>88</v>
      </c>
      <c r="AV258" s="14" t="s">
        <v>88</v>
      </c>
      <c r="AW258" s="14" t="s">
        <v>33</v>
      </c>
      <c r="AX258" s="14" t="s">
        <v>78</v>
      </c>
      <c r="AY258" s="261" t="s">
        <v>150</v>
      </c>
    </row>
    <row r="259" s="14" customFormat="1">
      <c r="A259" s="14"/>
      <c r="B259" s="251"/>
      <c r="C259" s="252"/>
      <c r="D259" s="242" t="s">
        <v>163</v>
      </c>
      <c r="E259" s="253" t="s">
        <v>1</v>
      </c>
      <c r="F259" s="254" t="s">
        <v>1342</v>
      </c>
      <c r="G259" s="252"/>
      <c r="H259" s="255">
        <v>2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163</v>
      </c>
      <c r="AU259" s="261" t="s">
        <v>88</v>
      </c>
      <c r="AV259" s="14" t="s">
        <v>88</v>
      </c>
      <c r="AW259" s="14" t="s">
        <v>33</v>
      </c>
      <c r="AX259" s="14" t="s">
        <v>78</v>
      </c>
      <c r="AY259" s="261" t="s">
        <v>150</v>
      </c>
    </row>
    <row r="260" s="14" customFormat="1">
      <c r="A260" s="14"/>
      <c r="B260" s="251"/>
      <c r="C260" s="252"/>
      <c r="D260" s="242" t="s">
        <v>163</v>
      </c>
      <c r="E260" s="253" t="s">
        <v>1</v>
      </c>
      <c r="F260" s="254" t="s">
        <v>1343</v>
      </c>
      <c r="G260" s="252"/>
      <c r="H260" s="255">
        <v>2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163</v>
      </c>
      <c r="AU260" s="261" t="s">
        <v>88</v>
      </c>
      <c r="AV260" s="14" t="s">
        <v>88</v>
      </c>
      <c r="AW260" s="14" t="s">
        <v>33</v>
      </c>
      <c r="AX260" s="14" t="s">
        <v>78</v>
      </c>
      <c r="AY260" s="261" t="s">
        <v>150</v>
      </c>
    </row>
    <row r="261" s="15" customFormat="1">
      <c r="A261" s="15"/>
      <c r="B261" s="265"/>
      <c r="C261" s="266"/>
      <c r="D261" s="242" t="s">
        <v>163</v>
      </c>
      <c r="E261" s="267" t="s">
        <v>1</v>
      </c>
      <c r="F261" s="268" t="s">
        <v>311</v>
      </c>
      <c r="G261" s="266"/>
      <c r="H261" s="269">
        <v>8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163</v>
      </c>
      <c r="AU261" s="275" t="s">
        <v>88</v>
      </c>
      <c r="AV261" s="15" t="s">
        <v>149</v>
      </c>
      <c r="AW261" s="15" t="s">
        <v>33</v>
      </c>
      <c r="AX261" s="15" t="s">
        <v>86</v>
      </c>
      <c r="AY261" s="275" t="s">
        <v>150</v>
      </c>
    </row>
    <row r="262" s="2" customFormat="1" ht="16.5" customHeight="1">
      <c r="A262" s="39"/>
      <c r="B262" s="40"/>
      <c r="C262" s="276" t="s">
        <v>497</v>
      </c>
      <c r="D262" s="276" t="s">
        <v>510</v>
      </c>
      <c r="E262" s="277" t="s">
        <v>1344</v>
      </c>
      <c r="F262" s="278" t="s">
        <v>1345</v>
      </c>
      <c r="G262" s="279" t="s">
        <v>283</v>
      </c>
      <c r="H262" s="280">
        <v>2</v>
      </c>
      <c r="I262" s="281"/>
      <c r="J262" s="282">
        <f>ROUND(I262*H262,2)</f>
        <v>0</v>
      </c>
      <c r="K262" s="278" t="s">
        <v>1</v>
      </c>
      <c r="L262" s="283"/>
      <c r="M262" s="284" t="s">
        <v>1</v>
      </c>
      <c r="N262" s="285" t="s">
        <v>43</v>
      </c>
      <c r="O262" s="92"/>
      <c r="P262" s="236">
        <f>O262*H262</f>
        <v>0</v>
      </c>
      <c r="Q262" s="236">
        <v>0.0094999999999999998</v>
      </c>
      <c r="R262" s="236">
        <f>Q262*H262</f>
        <v>0.019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197</v>
      </c>
      <c r="AT262" s="238" t="s">
        <v>510</v>
      </c>
      <c r="AU262" s="238" t="s">
        <v>88</v>
      </c>
      <c r="AY262" s="18" t="s">
        <v>150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86</v>
      </c>
      <c r="BK262" s="239">
        <f>ROUND(I262*H262,2)</f>
        <v>0</v>
      </c>
      <c r="BL262" s="18" t="s">
        <v>149</v>
      </c>
      <c r="BM262" s="238" t="s">
        <v>1346</v>
      </c>
    </row>
    <row r="263" s="14" customFormat="1">
      <c r="A263" s="14"/>
      <c r="B263" s="251"/>
      <c r="C263" s="252"/>
      <c r="D263" s="242" t="s">
        <v>163</v>
      </c>
      <c r="E263" s="253" t="s">
        <v>1</v>
      </c>
      <c r="F263" s="254" t="s">
        <v>1347</v>
      </c>
      <c r="G263" s="252"/>
      <c r="H263" s="255">
        <v>2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163</v>
      </c>
      <c r="AU263" s="261" t="s">
        <v>88</v>
      </c>
      <c r="AV263" s="14" t="s">
        <v>88</v>
      </c>
      <c r="AW263" s="14" t="s">
        <v>33</v>
      </c>
      <c r="AX263" s="14" t="s">
        <v>86</v>
      </c>
      <c r="AY263" s="261" t="s">
        <v>150</v>
      </c>
    </row>
    <row r="264" s="2" customFormat="1" ht="16.5" customHeight="1">
      <c r="A264" s="39"/>
      <c r="B264" s="40"/>
      <c r="C264" s="276" t="s">
        <v>503</v>
      </c>
      <c r="D264" s="276" t="s">
        <v>510</v>
      </c>
      <c r="E264" s="277" t="s">
        <v>1348</v>
      </c>
      <c r="F264" s="278" t="s">
        <v>1349</v>
      </c>
      <c r="G264" s="279" t="s">
        <v>283</v>
      </c>
      <c r="H264" s="280">
        <v>2</v>
      </c>
      <c r="I264" s="281"/>
      <c r="J264" s="282">
        <f>ROUND(I264*H264,2)</f>
        <v>0</v>
      </c>
      <c r="K264" s="278" t="s">
        <v>1</v>
      </c>
      <c r="L264" s="283"/>
      <c r="M264" s="284" t="s">
        <v>1</v>
      </c>
      <c r="N264" s="285" t="s">
        <v>43</v>
      </c>
      <c r="O264" s="92"/>
      <c r="P264" s="236">
        <f>O264*H264</f>
        <v>0</v>
      </c>
      <c r="Q264" s="236">
        <v>0.0147</v>
      </c>
      <c r="R264" s="236">
        <f>Q264*H264</f>
        <v>0.029399999999999999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197</v>
      </c>
      <c r="AT264" s="238" t="s">
        <v>510</v>
      </c>
      <c r="AU264" s="238" t="s">
        <v>88</v>
      </c>
      <c r="AY264" s="18" t="s">
        <v>150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86</v>
      </c>
      <c r="BK264" s="239">
        <f>ROUND(I264*H264,2)</f>
        <v>0</v>
      </c>
      <c r="BL264" s="18" t="s">
        <v>149</v>
      </c>
      <c r="BM264" s="238" t="s">
        <v>1350</v>
      </c>
    </row>
    <row r="265" s="14" customFormat="1">
      <c r="A265" s="14"/>
      <c r="B265" s="251"/>
      <c r="C265" s="252"/>
      <c r="D265" s="242" t="s">
        <v>163</v>
      </c>
      <c r="E265" s="253" t="s">
        <v>1</v>
      </c>
      <c r="F265" s="254" t="s">
        <v>1347</v>
      </c>
      <c r="G265" s="252"/>
      <c r="H265" s="255">
        <v>2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163</v>
      </c>
      <c r="AU265" s="261" t="s">
        <v>88</v>
      </c>
      <c r="AV265" s="14" t="s">
        <v>88</v>
      </c>
      <c r="AW265" s="14" t="s">
        <v>33</v>
      </c>
      <c r="AX265" s="14" t="s">
        <v>86</v>
      </c>
      <c r="AY265" s="261" t="s">
        <v>150</v>
      </c>
    </row>
    <row r="266" s="2" customFormat="1" ht="16.5" customHeight="1">
      <c r="A266" s="39"/>
      <c r="B266" s="40"/>
      <c r="C266" s="276" t="s">
        <v>509</v>
      </c>
      <c r="D266" s="276" t="s">
        <v>510</v>
      </c>
      <c r="E266" s="277" t="s">
        <v>1351</v>
      </c>
      <c r="F266" s="278" t="s">
        <v>1352</v>
      </c>
      <c r="G266" s="279" t="s">
        <v>283</v>
      </c>
      <c r="H266" s="280">
        <v>2</v>
      </c>
      <c r="I266" s="281"/>
      <c r="J266" s="282">
        <f>ROUND(I266*H266,2)</f>
        <v>0</v>
      </c>
      <c r="K266" s="278" t="s">
        <v>1</v>
      </c>
      <c r="L266" s="283"/>
      <c r="M266" s="284" t="s">
        <v>1</v>
      </c>
      <c r="N266" s="285" t="s">
        <v>43</v>
      </c>
      <c r="O266" s="92"/>
      <c r="P266" s="236">
        <f>O266*H266</f>
        <v>0</v>
      </c>
      <c r="Q266" s="236">
        <v>0.0126</v>
      </c>
      <c r="R266" s="236">
        <f>Q266*H266</f>
        <v>0.0252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197</v>
      </c>
      <c r="AT266" s="238" t="s">
        <v>510</v>
      </c>
      <c r="AU266" s="238" t="s">
        <v>88</v>
      </c>
      <c r="AY266" s="18" t="s">
        <v>150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86</v>
      </c>
      <c r="BK266" s="239">
        <f>ROUND(I266*H266,2)</f>
        <v>0</v>
      </c>
      <c r="BL266" s="18" t="s">
        <v>149</v>
      </c>
      <c r="BM266" s="238" t="s">
        <v>1353</v>
      </c>
    </row>
    <row r="267" s="14" customFormat="1">
      <c r="A267" s="14"/>
      <c r="B267" s="251"/>
      <c r="C267" s="252"/>
      <c r="D267" s="242" t="s">
        <v>163</v>
      </c>
      <c r="E267" s="253" t="s">
        <v>1</v>
      </c>
      <c r="F267" s="254" t="s">
        <v>1347</v>
      </c>
      <c r="G267" s="252"/>
      <c r="H267" s="255">
        <v>2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163</v>
      </c>
      <c r="AU267" s="261" t="s">
        <v>88</v>
      </c>
      <c r="AV267" s="14" t="s">
        <v>88</v>
      </c>
      <c r="AW267" s="14" t="s">
        <v>33</v>
      </c>
      <c r="AX267" s="14" t="s">
        <v>86</v>
      </c>
      <c r="AY267" s="261" t="s">
        <v>150</v>
      </c>
    </row>
    <row r="268" s="2" customFormat="1" ht="16.5" customHeight="1">
      <c r="A268" s="39"/>
      <c r="B268" s="40"/>
      <c r="C268" s="276" t="s">
        <v>518</v>
      </c>
      <c r="D268" s="276" t="s">
        <v>510</v>
      </c>
      <c r="E268" s="277" t="s">
        <v>1354</v>
      </c>
      <c r="F268" s="278" t="s">
        <v>1355</v>
      </c>
      <c r="G268" s="279" t="s">
        <v>283</v>
      </c>
      <c r="H268" s="280">
        <v>2</v>
      </c>
      <c r="I268" s="281"/>
      <c r="J268" s="282">
        <f>ROUND(I268*H268,2)</f>
        <v>0</v>
      </c>
      <c r="K268" s="278" t="s">
        <v>1</v>
      </c>
      <c r="L268" s="283"/>
      <c r="M268" s="284" t="s">
        <v>1</v>
      </c>
      <c r="N268" s="285" t="s">
        <v>43</v>
      </c>
      <c r="O268" s="92"/>
      <c r="P268" s="236">
        <f>O268*H268</f>
        <v>0</v>
      </c>
      <c r="Q268" s="236">
        <v>0.0050000000000000001</v>
      </c>
      <c r="R268" s="236">
        <f>Q268*H268</f>
        <v>0.01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197</v>
      </c>
      <c r="AT268" s="238" t="s">
        <v>510</v>
      </c>
      <c r="AU268" s="238" t="s">
        <v>88</v>
      </c>
      <c r="AY268" s="18" t="s">
        <v>150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86</v>
      </c>
      <c r="BK268" s="239">
        <f>ROUND(I268*H268,2)</f>
        <v>0</v>
      </c>
      <c r="BL268" s="18" t="s">
        <v>149</v>
      </c>
      <c r="BM268" s="238" t="s">
        <v>1356</v>
      </c>
    </row>
    <row r="269" s="14" customFormat="1">
      <c r="A269" s="14"/>
      <c r="B269" s="251"/>
      <c r="C269" s="252"/>
      <c r="D269" s="242" t="s">
        <v>163</v>
      </c>
      <c r="E269" s="253" t="s">
        <v>1</v>
      </c>
      <c r="F269" s="254" t="s">
        <v>1347</v>
      </c>
      <c r="G269" s="252"/>
      <c r="H269" s="255">
        <v>2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163</v>
      </c>
      <c r="AU269" s="261" t="s">
        <v>88</v>
      </c>
      <c r="AV269" s="14" t="s">
        <v>88</v>
      </c>
      <c r="AW269" s="14" t="s">
        <v>33</v>
      </c>
      <c r="AX269" s="14" t="s">
        <v>86</v>
      </c>
      <c r="AY269" s="261" t="s">
        <v>150</v>
      </c>
    </row>
    <row r="270" s="2" customFormat="1" ht="24.15" customHeight="1">
      <c r="A270" s="39"/>
      <c r="B270" s="40"/>
      <c r="C270" s="227" t="s">
        <v>532</v>
      </c>
      <c r="D270" s="227" t="s">
        <v>156</v>
      </c>
      <c r="E270" s="228" t="s">
        <v>1357</v>
      </c>
      <c r="F270" s="229" t="s">
        <v>1358</v>
      </c>
      <c r="G270" s="230" t="s">
        <v>283</v>
      </c>
      <c r="H270" s="231">
        <v>6</v>
      </c>
      <c r="I270" s="232"/>
      <c r="J270" s="233">
        <f>ROUND(I270*H270,2)</f>
        <v>0</v>
      </c>
      <c r="K270" s="229" t="s">
        <v>160</v>
      </c>
      <c r="L270" s="45"/>
      <c r="M270" s="234" t="s">
        <v>1</v>
      </c>
      <c r="N270" s="235" t="s">
        <v>43</v>
      </c>
      <c r="O270" s="92"/>
      <c r="P270" s="236">
        <f>O270*H270</f>
        <v>0</v>
      </c>
      <c r="Q270" s="236">
        <v>0.00167</v>
      </c>
      <c r="R270" s="236">
        <f>Q270*H270</f>
        <v>0.010020000000000001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149</v>
      </c>
      <c r="AT270" s="238" t="s">
        <v>156</v>
      </c>
      <c r="AU270" s="238" t="s">
        <v>88</v>
      </c>
      <c r="AY270" s="18" t="s">
        <v>150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86</v>
      </c>
      <c r="BK270" s="239">
        <f>ROUND(I270*H270,2)</f>
        <v>0</v>
      </c>
      <c r="BL270" s="18" t="s">
        <v>149</v>
      </c>
      <c r="BM270" s="238" t="s">
        <v>1359</v>
      </c>
    </row>
    <row r="271" s="14" customFormat="1">
      <c r="A271" s="14"/>
      <c r="B271" s="251"/>
      <c r="C271" s="252"/>
      <c r="D271" s="242" t="s">
        <v>163</v>
      </c>
      <c r="E271" s="253" t="s">
        <v>1</v>
      </c>
      <c r="F271" s="254" t="s">
        <v>1360</v>
      </c>
      <c r="G271" s="252"/>
      <c r="H271" s="255">
        <v>6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163</v>
      </c>
      <c r="AU271" s="261" t="s">
        <v>88</v>
      </c>
      <c r="AV271" s="14" t="s">
        <v>88</v>
      </c>
      <c r="AW271" s="14" t="s">
        <v>33</v>
      </c>
      <c r="AX271" s="14" t="s">
        <v>86</v>
      </c>
      <c r="AY271" s="261" t="s">
        <v>150</v>
      </c>
    </row>
    <row r="272" s="2" customFormat="1" ht="16.5" customHeight="1">
      <c r="A272" s="39"/>
      <c r="B272" s="40"/>
      <c r="C272" s="276" t="s">
        <v>543</v>
      </c>
      <c r="D272" s="276" t="s">
        <v>510</v>
      </c>
      <c r="E272" s="277" t="s">
        <v>1361</v>
      </c>
      <c r="F272" s="278" t="s">
        <v>1362</v>
      </c>
      <c r="G272" s="279" t="s">
        <v>283</v>
      </c>
      <c r="H272" s="280">
        <v>6</v>
      </c>
      <c r="I272" s="281"/>
      <c r="J272" s="282">
        <f>ROUND(I272*H272,2)</f>
        <v>0</v>
      </c>
      <c r="K272" s="278" t="s">
        <v>1</v>
      </c>
      <c r="L272" s="283"/>
      <c r="M272" s="284" t="s">
        <v>1</v>
      </c>
      <c r="N272" s="285" t="s">
        <v>43</v>
      </c>
      <c r="O272" s="92"/>
      <c r="P272" s="236">
        <f>O272*H272</f>
        <v>0</v>
      </c>
      <c r="Q272" s="236">
        <v>0.013400000000000001</v>
      </c>
      <c r="R272" s="236">
        <f>Q272*H272</f>
        <v>0.080399999999999999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197</v>
      </c>
      <c r="AT272" s="238" t="s">
        <v>510</v>
      </c>
      <c r="AU272" s="238" t="s">
        <v>88</v>
      </c>
      <c r="AY272" s="18" t="s">
        <v>150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86</v>
      </c>
      <c r="BK272" s="239">
        <f>ROUND(I272*H272,2)</f>
        <v>0</v>
      </c>
      <c r="BL272" s="18" t="s">
        <v>149</v>
      </c>
      <c r="BM272" s="238" t="s">
        <v>1363</v>
      </c>
    </row>
    <row r="273" s="14" customFormat="1">
      <c r="A273" s="14"/>
      <c r="B273" s="251"/>
      <c r="C273" s="252"/>
      <c r="D273" s="242" t="s">
        <v>163</v>
      </c>
      <c r="E273" s="253" t="s">
        <v>1</v>
      </c>
      <c r="F273" s="254" t="s">
        <v>1364</v>
      </c>
      <c r="G273" s="252"/>
      <c r="H273" s="255">
        <v>6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163</v>
      </c>
      <c r="AU273" s="261" t="s">
        <v>88</v>
      </c>
      <c r="AV273" s="14" t="s">
        <v>88</v>
      </c>
      <c r="AW273" s="14" t="s">
        <v>33</v>
      </c>
      <c r="AX273" s="14" t="s">
        <v>86</v>
      </c>
      <c r="AY273" s="261" t="s">
        <v>150</v>
      </c>
    </row>
    <row r="274" s="2" customFormat="1" ht="24.15" customHeight="1">
      <c r="A274" s="39"/>
      <c r="B274" s="40"/>
      <c r="C274" s="227" t="s">
        <v>548</v>
      </c>
      <c r="D274" s="227" t="s">
        <v>156</v>
      </c>
      <c r="E274" s="228" t="s">
        <v>1365</v>
      </c>
      <c r="F274" s="229" t="s">
        <v>1366</v>
      </c>
      <c r="G274" s="230" t="s">
        <v>283</v>
      </c>
      <c r="H274" s="231">
        <v>7</v>
      </c>
      <c r="I274" s="232"/>
      <c r="J274" s="233">
        <f>ROUND(I274*H274,2)</f>
        <v>0</v>
      </c>
      <c r="K274" s="229" t="s">
        <v>160</v>
      </c>
      <c r="L274" s="45"/>
      <c r="M274" s="234" t="s">
        <v>1</v>
      </c>
      <c r="N274" s="235" t="s">
        <v>43</v>
      </c>
      <c r="O274" s="92"/>
      <c r="P274" s="236">
        <f>O274*H274</f>
        <v>0</v>
      </c>
      <c r="Q274" s="236">
        <v>0.0016199999999999999</v>
      </c>
      <c r="R274" s="236">
        <f>Q274*H274</f>
        <v>0.011339999999999999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149</v>
      </c>
      <c r="AT274" s="238" t="s">
        <v>156</v>
      </c>
      <c r="AU274" s="238" t="s">
        <v>88</v>
      </c>
      <c r="AY274" s="18" t="s">
        <v>150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86</v>
      </c>
      <c r="BK274" s="239">
        <f>ROUND(I274*H274,2)</f>
        <v>0</v>
      </c>
      <c r="BL274" s="18" t="s">
        <v>149</v>
      </c>
      <c r="BM274" s="238" t="s">
        <v>1367</v>
      </c>
    </row>
    <row r="275" s="14" customFormat="1">
      <c r="A275" s="14"/>
      <c r="B275" s="251"/>
      <c r="C275" s="252"/>
      <c r="D275" s="242" t="s">
        <v>163</v>
      </c>
      <c r="E275" s="253" t="s">
        <v>1</v>
      </c>
      <c r="F275" s="254" t="s">
        <v>1368</v>
      </c>
      <c r="G275" s="252"/>
      <c r="H275" s="255">
        <v>7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163</v>
      </c>
      <c r="AU275" s="261" t="s">
        <v>88</v>
      </c>
      <c r="AV275" s="14" t="s">
        <v>88</v>
      </c>
      <c r="AW275" s="14" t="s">
        <v>33</v>
      </c>
      <c r="AX275" s="14" t="s">
        <v>86</v>
      </c>
      <c r="AY275" s="261" t="s">
        <v>150</v>
      </c>
    </row>
    <row r="276" s="2" customFormat="1" ht="16.5" customHeight="1">
      <c r="A276" s="39"/>
      <c r="B276" s="40"/>
      <c r="C276" s="276" t="s">
        <v>553</v>
      </c>
      <c r="D276" s="276" t="s">
        <v>510</v>
      </c>
      <c r="E276" s="277" t="s">
        <v>1369</v>
      </c>
      <c r="F276" s="278" t="s">
        <v>1370</v>
      </c>
      <c r="G276" s="279" t="s">
        <v>283</v>
      </c>
      <c r="H276" s="280">
        <v>7</v>
      </c>
      <c r="I276" s="281"/>
      <c r="J276" s="282">
        <f>ROUND(I276*H276,2)</f>
        <v>0</v>
      </c>
      <c r="K276" s="278" t="s">
        <v>1</v>
      </c>
      <c r="L276" s="283"/>
      <c r="M276" s="284" t="s">
        <v>1</v>
      </c>
      <c r="N276" s="285" t="s">
        <v>43</v>
      </c>
      <c r="O276" s="92"/>
      <c r="P276" s="236">
        <f>O276*H276</f>
        <v>0</v>
      </c>
      <c r="Q276" s="236">
        <v>0.01847</v>
      </c>
      <c r="R276" s="236">
        <f>Q276*H276</f>
        <v>0.12929000000000002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197</v>
      </c>
      <c r="AT276" s="238" t="s">
        <v>510</v>
      </c>
      <c r="AU276" s="238" t="s">
        <v>88</v>
      </c>
      <c r="AY276" s="18" t="s">
        <v>150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86</v>
      </c>
      <c r="BK276" s="239">
        <f>ROUND(I276*H276,2)</f>
        <v>0</v>
      </c>
      <c r="BL276" s="18" t="s">
        <v>149</v>
      </c>
      <c r="BM276" s="238" t="s">
        <v>1371</v>
      </c>
    </row>
    <row r="277" s="14" customFormat="1">
      <c r="A277" s="14"/>
      <c r="B277" s="251"/>
      <c r="C277" s="252"/>
      <c r="D277" s="242" t="s">
        <v>163</v>
      </c>
      <c r="E277" s="253" t="s">
        <v>1</v>
      </c>
      <c r="F277" s="254" t="s">
        <v>1372</v>
      </c>
      <c r="G277" s="252"/>
      <c r="H277" s="255">
        <v>7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163</v>
      </c>
      <c r="AU277" s="261" t="s">
        <v>88</v>
      </c>
      <c r="AV277" s="14" t="s">
        <v>88</v>
      </c>
      <c r="AW277" s="14" t="s">
        <v>33</v>
      </c>
      <c r="AX277" s="14" t="s">
        <v>86</v>
      </c>
      <c r="AY277" s="261" t="s">
        <v>150</v>
      </c>
    </row>
    <row r="278" s="2" customFormat="1" ht="16.5" customHeight="1">
      <c r="A278" s="39"/>
      <c r="B278" s="40"/>
      <c r="C278" s="276" t="s">
        <v>558</v>
      </c>
      <c r="D278" s="276" t="s">
        <v>510</v>
      </c>
      <c r="E278" s="277" t="s">
        <v>1373</v>
      </c>
      <c r="F278" s="278" t="s">
        <v>1374</v>
      </c>
      <c r="G278" s="279" t="s">
        <v>283</v>
      </c>
      <c r="H278" s="280">
        <v>21</v>
      </c>
      <c r="I278" s="281"/>
      <c r="J278" s="282">
        <f>ROUND(I278*H278,2)</f>
        <v>0</v>
      </c>
      <c r="K278" s="278" t="s">
        <v>1</v>
      </c>
      <c r="L278" s="283"/>
      <c r="M278" s="284" t="s">
        <v>1</v>
      </c>
      <c r="N278" s="285" t="s">
        <v>43</v>
      </c>
      <c r="O278" s="92"/>
      <c r="P278" s="236">
        <f>O278*H278</f>
        <v>0</v>
      </c>
      <c r="Q278" s="236">
        <v>0.0063099999999999996</v>
      </c>
      <c r="R278" s="236">
        <f>Q278*H278</f>
        <v>0.13250999999999999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197</v>
      </c>
      <c r="AT278" s="238" t="s">
        <v>510</v>
      </c>
      <c r="AU278" s="238" t="s">
        <v>88</v>
      </c>
      <c r="AY278" s="18" t="s">
        <v>150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86</v>
      </c>
      <c r="BK278" s="239">
        <f>ROUND(I278*H278,2)</f>
        <v>0</v>
      </c>
      <c r="BL278" s="18" t="s">
        <v>149</v>
      </c>
      <c r="BM278" s="238" t="s">
        <v>1375</v>
      </c>
    </row>
    <row r="279" s="14" customFormat="1">
      <c r="A279" s="14"/>
      <c r="B279" s="251"/>
      <c r="C279" s="252"/>
      <c r="D279" s="242" t="s">
        <v>163</v>
      </c>
      <c r="E279" s="253" t="s">
        <v>1</v>
      </c>
      <c r="F279" s="254" t="s">
        <v>1376</v>
      </c>
      <c r="G279" s="252"/>
      <c r="H279" s="255">
        <v>7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163</v>
      </c>
      <c r="AU279" s="261" t="s">
        <v>88</v>
      </c>
      <c r="AV279" s="14" t="s">
        <v>88</v>
      </c>
      <c r="AW279" s="14" t="s">
        <v>33</v>
      </c>
      <c r="AX279" s="14" t="s">
        <v>78</v>
      </c>
      <c r="AY279" s="261" t="s">
        <v>150</v>
      </c>
    </row>
    <row r="280" s="14" customFormat="1">
      <c r="A280" s="14"/>
      <c r="B280" s="251"/>
      <c r="C280" s="252"/>
      <c r="D280" s="242" t="s">
        <v>163</v>
      </c>
      <c r="E280" s="253" t="s">
        <v>1</v>
      </c>
      <c r="F280" s="254" t="s">
        <v>1377</v>
      </c>
      <c r="G280" s="252"/>
      <c r="H280" s="255">
        <v>13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163</v>
      </c>
      <c r="AU280" s="261" t="s">
        <v>88</v>
      </c>
      <c r="AV280" s="14" t="s">
        <v>88</v>
      </c>
      <c r="AW280" s="14" t="s">
        <v>33</v>
      </c>
      <c r="AX280" s="14" t="s">
        <v>78</v>
      </c>
      <c r="AY280" s="261" t="s">
        <v>150</v>
      </c>
    </row>
    <row r="281" s="14" customFormat="1">
      <c r="A281" s="14"/>
      <c r="B281" s="251"/>
      <c r="C281" s="252"/>
      <c r="D281" s="242" t="s">
        <v>163</v>
      </c>
      <c r="E281" s="253" t="s">
        <v>1</v>
      </c>
      <c r="F281" s="254" t="s">
        <v>1378</v>
      </c>
      <c r="G281" s="252"/>
      <c r="H281" s="255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163</v>
      </c>
      <c r="AU281" s="261" t="s">
        <v>88</v>
      </c>
      <c r="AV281" s="14" t="s">
        <v>88</v>
      </c>
      <c r="AW281" s="14" t="s">
        <v>33</v>
      </c>
      <c r="AX281" s="14" t="s">
        <v>78</v>
      </c>
      <c r="AY281" s="261" t="s">
        <v>150</v>
      </c>
    </row>
    <row r="282" s="15" customFormat="1">
      <c r="A282" s="15"/>
      <c r="B282" s="265"/>
      <c r="C282" s="266"/>
      <c r="D282" s="242" t="s">
        <v>163</v>
      </c>
      <c r="E282" s="267" t="s">
        <v>1</v>
      </c>
      <c r="F282" s="268" t="s">
        <v>311</v>
      </c>
      <c r="G282" s="266"/>
      <c r="H282" s="269">
        <v>21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5" t="s">
        <v>163</v>
      </c>
      <c r="AU282" s="275" t="s">
        <v>88</v>
      </c>
      <c r="AV282" s="15" t="s">
        <v>149</v>
      </c>
      <c r="AW282" s="15" t="s">
        <v>33</v>
      </c>
      <c r="AX282" s="15" t="s">
        <v>86</v>
      </c>
      <c r="AY282" s="275" t="s">
        <v>150</v>
      </c>
    </row>
    <row r="283" s="2" customFormat="1" ht="24.15" customHeight="1">
      <c r="A283" s="39"/>
      <c r="B283" s="40"/>
      <c r="C283" s="227" t="s">
        <v>565</v>
      </c>
      <c r="D283" s="227" t="s">
        <v>156</v>
      </c>
      <c r="E283" s="228" t="s">
        <v>1379</v>
      </c>
      <c r="F283" s="229" t="s">
        <v>1380</v>
      </c>
      <c r="G283" s="230" t="s">
        <v>283</v>
      </c>
      <c r="H283" s="231">
        <v>14</v>
      </c>
      <c r="I283" s="232"/>
      <c r="J283" s="233">
        <f>ROUND(I283*H283,2)</f>
        <v>0</v>
      </c>
      <c r="K283" s="229" t="s">
        <v>160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0.00165</v>
      </c>
      <c r="R283" s="236">
        <f>Q283*H283</f>
        <v>0.023099999999999999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149</v>
      </c>
      <c r="AT283" s="238" t="s">
        <v>156</v>
      </c>
      <c r="AU283" s="238" t="s">
        <v>88</v>
      </c>
      <c r="AY283" s="18" t="s">
        <v>150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86</v>
      </c>
      <c r="BK283" s="239">
        <f>ROUND(I283*H283,2)</f>
        <v>0</v>
      </c>
      <c r="BL283" s="18" t="s">
        <v>149</v>
      </c>
      <c r="BM283" s="238" t="s">
        <v>1381</v>
      </c>
    </row>
    <row r="284" s="14" customFormat="1">
      <c r="A284" s="14"/>
      <c r="B284" s="251"/>
      <c r="C284" s="252"/>
      <c r="D284" s="242" t="s">
        <v>163</v>
      </c>
      <c r="E284" s="253" t="s">
        <v>1</v>
      </c>
      <c r="F284" s="254" t="s">
        <v>1382</v>
      </c>
      <c r="G284" s="252"/>
      <c r="H284" s="255">
        <v>13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163</v>
      </c>
      <c r="AU284" s="261" t="s">
        <v>88</v>
      </c>
      <c r="AV284" s="14" t="s">
        <v>88</v>
      </c>
      <c r="AW284" s="14" t="s">
        <v>33</v>
      </c>
      <c r="AX284" s="14" t="s">
        <v>78</v>
      </c>
      <c r="AY284" s="261" t="s">
        <v>150</v>
      </c>
    </row>
    <row r="285" s="14" customFormat="1">
      <c r="A285" s="14"/>
      <c r="B285" s="251"/>
      <c r="C285" s="252"/>
      <c r="D285" s="242" t="s">
        <v>163</v>
      </c>
      <c r="E285" s="253" t="s">
        <v>1</v>
      </c>
      <c r="F285" s="254" t="s">
        <v>1383</v>
      </c>
      <c r="G285" s="252"/>
      <c r="H285" s="255">
        <v>1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163</v>
      </c>
      <c r="AU285" s="261" t="s">
        <v>88</v>
      </c>
      <c r="AV285" s="14" t="s">
        <v>88</v>
      </c>
      <c r="AW285" s="14" t="s">
        <v>33</v>
      </c>
      <c r="AX285" s="14" t="s">
        <v>78</v>
      </c>
      <c r="AY285" s="261" t="s">
        <v>150</v>
      </c>
    </row>
    <row r="286" s="15" customFormat="1">
      <c r="A286" s="15"/>
      <c r="B286" s="265"/>
      <c r="C286" s="266"/>
      <c r="D286" s="242" t="s">
        <v>163</v>
      </c>
      <c r="E286" s="267" t="s">
        <v>1</v>
      </c>
      <c r="F286" s="268" t="s">
        <v>311</v>
      </c>
      <c r="G286" s="266"/>
      <c r="H286" s="269">
        <v>14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5" t="s">
        <v>163</v>
      </c>
      <c r="AU286" s="275" t="s">
        <v>88</v>
      </c>
      <c r="AV286" s="15" t="s">
        <v>149</v>
      </c>
      <c r="AW286" s="15" t="s">
        <v>33</v>
      </c>
      <c r="AX286" s="15" t="s">
        <v>86</v>
      </c>
      <c r="AY286" s="275" t="s">
        <v>150</v>
      </c>
    </row>
    <row r="287" s="2" customFormat="1" ht="16.5" customHeight="1">
      <c r="A287" s="39"/>
      <c r="B287" s="40"/>
      <c r="C287" s="276" t="s">
        <v>570</v>
      </c>
      <c r="D287" s="276" t="s">
        <v>510</v>
      </c>
      <c r="E287" s="277" t="s">
        <v>1384</v>
      </c>
      <c r="F287" s="278" t="s">
        <v>1385</v>
      </c>
      <c r="G287" s="279" t="s">
        <v>283</v>
      </c>
      <c r="H287" s="280">
        <v>13</v>
      </c>
      <c r="I287" s="281"/>
      <c r="J287" s="282">
        <f>ROUND(I287*H287,2)</f>
        <v>0</v>
      </c>
      <c r="K287" s="278" t="s">
        <v>1</v>
      </c>
      <c r="L287" s="283"/>
      <c r="M287" s="284" t="s">
        <v>1</v>
      </c>
      <c r="N287" s="285" t="s">
        <v>43</v>
      </c>
      <c r="O287" s="92"/>
      <c r="P287" s="236">
        <f>O287*H287</f>
        <v>0</v>
      </c>
      <c r="Q287" s="236">
        <v>0.024500000000000001</v>
      </c>
      <c r="R287" s="236">
        <f>Q287*H287</f>
        <v>0.31850000000000001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197</v>
      </c>
      <c r="AT287" s="238" t="s">
        <v>510</v>
      </c>
      <c r="AU287" s="238" t="s">
        <v>88</v>
      </c>
      <c r="AY287" s="18" t="s">
        <v>150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86</v>
      </c>
      <c r="BK287" s="239">
        <f>ROUND(I287*H287,2)</f>
        <v>0</v>
      </c>
      <c r="BL287" s="18" t="s">
        <v>149</v>
      </c>
      <c r="BM287" s="238" t="s">
        <v>1386</v>
      </c>
    </row>
    <row r="288" s="14" customFormat="1">
      <c r="A288" s="14"/>
      <c r="B288" s="251"/>
      <c r="C288" s="252"/>
      <c r="D288" s="242" t="s">
        <v>163</v>
      </c>
      <c r="E288" s="253" t="s">
        <v>1</v>
      </c>
      <c r="F288" s="254" t="s">
        <v>1387</v>
      </c>
      <c r="G288" s="252"/>
      <c r="H288" s="255">
        <v>13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163</v>
      </c>
      <c r="AU288" s="261" t="s">
        <v>88</v>
      </c>
      <c r="AV288" s="14" t="s">
        <v>88</v>
      </c>
      <c r="AW288" s="14" t="s">
        <v>33</v>
      </c>
      <c r="AX288" s="14" t="s">
        <v>86</v>
      </c>
      <c r="AY288" s="261" t="s">
        <v>150</v>
      </c>
    </row>
    <row r="289" s="2" customFormat="1" ht="16.5" customHeight="1">
      <c r="A289" s="39"/>
      <c r="B289" s="40"/>
      <c r="C289" s="276" t="s">
        <v>575</v>
      </c>
      <c r="D289" s="276" t="s">
        <v>510</v>
      </c>
      <c r="E289" s="277" t="s">
        <v>1388</v>
      </c>
      <c r="F289" s="278" t="s">
        <v>1389</v>
      </c>
      <c r="G289" s="279" t="s">
        <v>283</v>
      </c>
      <c r="H289" s="280">
        <v>1</v>
      </c>
      <c r="I289" s="281"/>
      <c r="J289" s="282">
        <f>ROUND(I289*H289,2)</f>
        <v>0</v>
      </c>
      <c r="K289" s="278" t="s">
        <v>1</v>
      </c>
      <c r="L289" s="283"/>
      <c r="M289" s="284" t="s">
        <v>1</v>
      </c>
      <c r="N289" s="285" t="s">
        <v>43</v>
      </c>
      <c r="O289" s="92"/>
      <c r="P289" s="236">
        <f>O289*H289</f>
        <v>0</v>
      </c>
      <c r="Q289" s="236">
        <v>0.019570000000000001</v>
      </c>
      <c r="R289" s="236">
        <f>Q289*H289</f>
        <v>0.019570000000000001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197</v>
      </c>
      <c r="AT289" s="238" t="s">
        <v>510</v>
      </c>
      <c r="AU289" s="238" t="s">
        <v>88</v>
      </c>
      <c r="AY289" s="18" t="s">
        <v>150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86</v>
      </c>
      <c r="BK289" s="239">
        <f>ROUND(I289*H289,2)</f>
        <v>0</v>
      </c>
      <c r="BL289" s="18" t="s">
        <v>149</v>
      </c>
      <c r="BM289" s="238" t="s">
        <v>1390</v>
      </c>
    </row>
    <row r="290" s="14" customFormat="1">
      <c r="A290" s="14"/>
      <c r="B290" s="251"/>
      <c r="C290" s="252"/>
      <c r="D290" s="242" t="s">
        <v>163</v>
      </c>
      <c r="E290" s="253" t="s">
        <v>1</v>
      </c>
      <c r="F290" s="254" t="s">
        <v>862</v>
      </c>
      <c r="G290" s="252"/>
      <c r="H290" s="255">
        <v>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163</v>
      </c>
      <c r="AU290" s="261" t="s">
        <v>88</v>
      </c>
      <c r="AV290" s="14" t="s">
        <v>88</v>
      </c>
      <c r="AW290" s="14" t="s">
        <v>33</v>
      </c>
      <c r="AX290" s="14" t="s">
        <v>86</v>
      </c>
      <c r="AY290" s="261" t="s">
        <v>150</v>
      </c>
    </row>
    <row r="291" s="2" customFormat="1" ht="16.5" customHeight="1">
      <c r="A291" s="39"/>
      <c r="B291" s="40"/>
      <c r="C291" s="227" t="s">
        <v>580</v>
      </c>
      <c r="D291" s="227" t="s">
        <v>156</v>
      </c>
      <c r="E291" s="228" t="s">
        <v>1391</v>
      </c>
      <c r="F291" s="229" t="s">
        <v>1392</v>
      </c>
      <c r="G291" s="230" t="s">
        <v>283</v>
      </c>
      <c r="H291" s="231">
        <v>6</v>
      </c>
      <c r="I291" s="232"/>
      <c r="J291" s="233">
        <f>ROUND(I291*H291,2)</f>
        <v>0</v>
      </c>
      <c r="K291" s="229" t="s">
        <v>160</v>
      </c>
      <c r="L291" s="45"/>
      <c r="M291" s="234" t="s">
        <v>1</v>
      </c>
      <c r="N291" s="235" t="s">
        <v>43</v>
      </c>
      <c r="O291" s="92"/>
      <c r="P291" s="236">
        <f>O291*H291</f>
        <v>0</v>
      </c>
      <c r="Q291" s="236">
        <v>0.0013600000000000001</v>
      </c>
      <c r="R291" s="236">
        <f>Q291*H291</f>
        <v>0.0081600000000000006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149</v>
      </c>
      <c r="AT291" s="238" t="s">
        <v>156</v>
      </c>
      <c r="AU291" s="238" t="s">
        <v>88</v>
      </c>
      <c r="AY291" s="18" t="s">
        <v>150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86</v>
      </c>
      <c r="BK291" s="239">
        <f>ROUND(I291*H291,2)</f>
        <v>0</v>
      </c>
      <c r="BL291" s="18" t="s">
        <v>149</v>
      </c>
      <c r="BM291" s="238" t="s">
        <v>1393</v>
      </c>
    </row>
    <row r="292" s="14" customFormat="1">
      <c r="A292" s="14"/>
      <c r="B292" s="251"/>
      <c r="C292" s="252"/>
      <c r="D292" s="242" t="s">
        <v>163</v>
      </c>
      <c r="E292" s="253" t="s">
        <v>1</v>
      </c>
      <c r="F292" s="254" t="s">
        <v>1394</v>
      </c>
      <c r="G292" s="252"/>
      <c r="H292" s="255">
        <v>6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163</v>
      </c>
      <c r="AU292" s="261" t="s">
        <v>88</v>
      </c>
      <c r="AV292" s="14" t="s">
        <v>88</v>
      </c>
      <c r="AW292" s="14" t="s">
        <v>33</v>
      </c>
      <c r="AX292" s="14" t="s">
        <v>86</v>
      </c>
      <c r="AY292" s="261" t="s">
        <v>150</v>
      </c>
    </row>
    <row r="293" s="2" customFormat="1" ht="16.5" customHeight="1">
      <c r="A293" s="39"/>
      <c r="B293" s="40"/>
      <c r="C293" s="276" t="s">
        <v>585</v>
      </c>
      <c r="D293" s="276" t="s">
        <v>510</v>
      </c>
      <c r="E293" s="277" t="s">
        <v>1395</v>
      </c>
      <c r="F293" s="278" t="s">
        <v>1396</v>
      </c>
      <c r="G293" s="279" t="s">
        <v>283</v>
      </c>
      <c r="H293" s="280">
        <v>6</v>
      </c>
      <c r="I293" s="281"/>
      <c r="J293" s="282">
        <f>ROUND(I293*H293,2)</f>
        <v>0</v>
      </c>
      <c r="K293" s="278" t="s">
        <v>1</v>
      </c>
      <c r="L293" s="283"/>
      <c r="M293" s="284" t="s">
        <v>1</v>
      </c>
      <c r="N293" s="285" t="s">
        <v>43</v>
      </c>
      <c r="O293" s="92"/>
      <c r="P293" s="236">
        <f>O293*H293</f>
        <v>0</v>
      </c>
      <c r="Q293" s="236">
        <v>0.0373</v>
      </c>
      <c r="R293" s="236">
        <f>Q293*H293</f>
        <v>0.2238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197</v>
      </c>
      <c r="AT293" s="238" t="s">
        <v>510</v>
      </c>
      <c r="AU293" s="238" t="s">
        <v>88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86</v>
      </c>
      <c r="BK293" s="239">
        <f>ROUND(I293*H293,2)</f>
        <v>0</v>
      </c>
      <c r="BL293" s="18" t="s">
        <v>149</v>
      </c>
      <c r="BM293" s="238" t="s">
        <v>1397</v>
      </c>
    </row>
    <row r="294" s="14" customFormat="1">
      <c r="A294" s="14"/>
      <c r="B294" s="251"/>
      <c r="C294" s="252"/>
      <c r="D294" s="242" t="s">
        <v>163</v>
      </c>
      <c r="E294" s="253" t="s">
        <v>1</v>
      </c>
      <c r="F294" s="254" t="s">
        <v>1398</v>
      </c>
      <c r="G294" s="252"/>
      <c r="H294" s="255">
        <v>6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163</v>
      </c>
      <c r="AU294" s="261" t="s">
        <v>88</v>
      </c>
      <c r="AV294" s="14" t="s">
        <v>88</v>
      </c>
      <c r="AW294" s="14" t="s">
        <v>33</v>
      </c>
      <c r="AX294" s="14" t="s">
        <v>86</v>
      </c>
      <c r="AY294" s="261" t="s">
        <v>150</v>
      </c>
    </row>
    <row r="295" s="2" customFormat="1" ht="24.15" customHeight="1">
      <c r="A295" s="39"/>
      <c r="B295" s="40"/>
      <c r="C295" s="227" t="s">
        <v>592</v>
      </c>
      <c r="D295" s="227" t="s">
        <v>156</v>
      </c>
      <c r="E295" s="228" t="s">
        <v>1399</v>
      </c>
      <c r="F295" s="229" t="s">
        <v>1400</v>
      </c>
      <c r="G295" s="230" t="s">
        <v>283</v>
      </c>
      <c r="H295" s="231">
        <v>3</v>
      </c>
      <c r="I295" s="232"/>
      <c r="J295" s="233">
        <f>ROUND(I295*H295,2)</f>
        <v>0</v>
      </c>
      <c r="K295" s="229" t="s">
        <v>160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0.022599999999999999</v>
      </c>
      <c r="T295" s="237">
        <f>S295*H295</f>
        <v>0.067799999999999999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149</v>
      </c>
      <c r="AT295" s="238" t="s">
        <v>156</v>
      </c>
      <c r="AU295" s="238" t="s">
        <v>88</v>
      </c>
      <c r="AY295" s="18" t="s">
        <v>150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86</v>
      </c>
      <c r="BK295" s="239">
        <f>ROUND(I295*H295,2)</f>
        <v>0</v>
      </c>
      <c r="BL295" s="18" t="s">
        <v>149</v>
      </c>
      <c r="BM295" s="238" t="s">
        <v>1401</v>
      </c>
    </row>
    <row r="296" s="14" customFormat="1">
      <c r="A296" s="14"/>
      <c r="B296" s="251"/>
      <c r="C296" s="252"/>
      <c r="D296" s="242" t="s">
        <v>163</v>
      </c>
      <c r="E296" s="253" t="s">
        <v>1</v>
      </c>
      <c r="F296" s="254" t="s">
        <v>1402</v>
      </c>
      <c r="G296" s="252"/>
      <c r="H296" s="255">
        <v>3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163</v>
      </c>
      <c r="AU296" s="261" t="s">
        <v>88</v>
      </c>
      <c r="AV296" s="14" t="s">
        <v>88</v>
      </c>
      <c r="AW296" s="14" t="s">
        <v>33</v>
      </c>
      <c r="AX296" s="14" t="s">
        <v>86</v>
      </c>
      <c r="AY296" s="261" t="s">
        <v>150</v>
      </c>
    </row>
    <row r="297" s="2" customFormat="1" ht="16.5" customHeight="1">
      <c r="A297" s="39"/>
      <c r="B297" s="40"/>
      <c r="C297" s="227" t="s">
        <v>597</v>
      </c>
      <c r="D297" s="227" t="s">
        <v>156</v>
      </c>
      <c r="E297" s="228" t="s">
        <v>1403</v>
      </c>
      <c r="F297" s="229" t="s">
        <v>1404</v>
      </c>
      <c r="G297" s="230" t="s">
        <v>389</v>
      </c>
      <c r="H297" s="231">
        <v>10.82</v>
      </c>
      <c r="I297" s="232"/>
      <c r="J297" s="233">
        <f>ROUND(I297*H297,2)</f>
        <v>0</v>
      </c>
      <c r="K297" s="229" t="s">
        <v>160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149</v>
      </c>
      <c r="AT297" s="238" t="s">
        <v>156</v>
      </c>
      <c r="AU297" s="238" t="s">
        <v>88</v>
      </c>
      <c r="AY297" s="18" t="s">
        <v>150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86</v>
      </c>
      <c r="BK297" s="239">
        <f>ROUND(I297*H297,2)</f>
        <v>0</v>
      </c>
      <c r="BL297" s="18" t="s">
        <v>149</v>
      </c>
      <c r="BM297" s="238" t="s">
        <v>1405</v>
      </c>
    </row>
    <row r="298" s="14" customFormat="1">
      <c r="A298" s="14"/>
      <c r="B298" s="251"/>
      <c r="C298" s="252"/>
      <c r="D298" s="242" t="s">
        <v>163</v>
      </c>
      <c r="E298" s="253" t="s">
        <v>1</v>
      </c>
      <c r="F298" s="254" t="s">
        <v>1406</v>
      </c>
      <c r="G298" s="252"/>
      <c r="H298" s="255">
        <v>10.82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163</v>
      </c>
      <c r="AU298" s="261" t="s">
        <v>88</v>
      </c>
      <c r="AV298" s="14" t="s">
        <v>88</v>
      </c>
      <c r="AW298" s="14" t="s">
        <v>33</v>
      </c>
      <c r="AX298" s="14" t="s">
        <v>86</v>
      </c>
      <c r="AY298" s="261" t="s">
        <v>150</v>
      </c>
    </row>
    <row r="299" s="2" customFormat="1" ht="16.5" customHeight="1">
      <c r="A299" s="39"/>
      <c r="B299" s="40"/>
      <c r="C299" s="227" t="s">
        <v>604</v>
      </c>
      <c r="D299" s="227" t="s">
        <v>156</v>
      </c>
      <c r="E299" s="228" t="s">
        <v>1407</v>
      </c>
      <c r="F299" s="229" t="s">
        <v>1408</v>
      </c>
      <c r="G299" s="230" t="s">
        <v>389</v>
      </c>
      <c r="H299" s="231">
        <v>511.18000000000001</v>
      </c>
      <c r="I299" s="232"/>
      <c r="J299" s="233">
        <f>ROUND(I299*H299,2)</f>
        <v>0</v>
      </c>
      <c r="K299" s="229" t="s">
        <v>160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149</v>
      </c>
      <c r="AT299" s="238" t="s">
        <v>156</v>
      </c>
      <c r="AU299" s="238" t="s">
        <v>88</v>
      </c>
      <c r="AY299" s="18" t="s">
        <v>150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86</v>
      </c>
      <c r="BK299" s="239">
        <f>ROUND(I299*H299,2)</f>
        <v>0</v>
      </c>
      <c r="BL299" s="18" t="s">
        <v>149</v>
      </c>
      <c r="BM299" s="238" t="s">
        <v>1409</v>
      </c>
    </row>
    <row r="300" s="14" customFormat="1">
      <c r="A300" s="14"/>
      <c r="B300" s="251"/>
      <c r="C300" s="252"/>
      <c r="D300" s="242" t="s">
        <v>163</v>
      </c>
      <c r="E300" s="253" t="s">
        <v>1</v>
      </c>
      <c r="F300" s="254" t="s">
        <v>1410</v>
      </c>
      <c r="G300" s="252"/>
      <c r="H300" s="255">
        <v>511.18000000000001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163</v>
      </c>
      <c r="AU300" s="261" t="s">
        <v>88</v>
      </c>
      <c r="AV300" s="14" t="s">
        <v>88</v>
      </c>
      <c r="AW300" s="14" t="s">
        <v>33</v>
      </c>
      <c r="AX300" s="14" t="s">
        <v>86</v>
      </c>
      <c r="AY300" s="261" t="s">
        <v>150</v>
      </c>
    </row>
    <row r="301" s="2" customFormat="1" ht="16.5" customHeight="1">
      <c r="A301" s="39"/>
      <c r="B301" s="40"/>
      <c r="C301" s="227" t="s">
        <v>609</v>
      </c>
      <c r="D301" s="227" t="s">
        <v>156</v>
      </c>
      <c r="E301" s="228" t="s">
        <v>1411</v>
      </c>
      <c r="F301" s="229" t="s">
        <v>1412</v>
      </c>
      <c r="G301" s="230" t="s">
        <v>389</v>
      </c>
      <c r="H301" s="231">
        <v>522</v>
      </c>
      <c r="I301" s="232"/>
      <c r="J301" s="233">
        <f>ROUND(I301*H301,2)</f>
        <v>0</v>
      </c>
      <c r="K301" s="229" t="s">
        <v>160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149</v>
      </c>
      <c r="AT301" s="238" t="s">
        <v>156</v>
      </c>
      <c r="AU301" s="238" t="s">
        <v>88</v>
      </c>
      <c r="AY301" s="18" t="s">
        <v>150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86</v>
      </c>
      <c r="BK301" s="239">
        <f>ROUND(I301*H301,2)</f>
        <v>0</v>
      </c>
      <c r="BL301" s="18" t="s">
        <v>149</v>
      </c>
      <c r="BM301" s="238" t="s">
        <v>1413</v>
      </c>
    </row>
    <row r="302" s="14" customFormat="1">
      <c r="A302" s="14"/>
      <c r="B302" s="251"/>
      <c r="C302" s="252"/>
      <c r="D302" s="242" t="s">
        <v>163</v>
      </c>
      <c r="E302" s="253" t="s">
        <v>1</v>
      </c>
      <c r="F302" s="254" t="s">
        <v>1410</v>
      </c>
      <c r="G302" s="252"/>
      <c r="H302" s="255">
        <v>511.18000000000001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163</v>
      </c>
      <c r="AU302" s="261" t="s">
        <v>88</v>
      </c>
      <c r="AV302" s="14" t="s">
        <v>88</v>
      </c>
      <c r="AW302" s="14" t="s">
        <v>33</v>
      </c>
      <c r="AX302" s="14" t="s">
        <v>78</v>
      </c>
      <c r="AY302" s="261" t="s">
        <v>150</v>
      </c>
    </row>
    <row r="303" s="14" customFormat="1">
      <c r="A303" s="14"/>
      <c r="B303" s="251"/>
      <c r="C303" s="252"/>
      <c r="D303" s="242" t="s">
        <v>163</v>
      </c>
      <c r="E303" s="253" t="s">
        <v>1</v>
      </c>
      <c r="F303" s="254" t="s">
        <v>1406</v>
      </c>
      <c r="G303" s="252"/>
      <c r="H303" s="255">
        <v>10.82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163</v>
      </c>
      <c r="AU303" s="261" t="s">
        <v>88</v>
      </c>
      <c r="AV303" s="14" t="s">
        <v>88</v>
      </c>
      <c r="AW303" s="14" t="s">
        <v>33</v>
      </c>
      <c r="AX303" s="14" t="s">
        <v>78</v>
      </c>
      <c r="AY303" s="261" t="s">
        <v>150</v>
      </c>
    </row>
    <row r="304" s="15" customFormat="1">
      <c r="A304" s="15"/>
      <c r="B304" s="265"/>
      <c r="C304" s="266"/>
      <c r="D304" s="242" t="s">
        <v>163</v>
      </c>
      <c r="E304" s="267" t="s">
        <v>1</v>
      </c>
      <c r="F304" s="268" t="s">
        <v>311</v>
      </c>
      <c r="G304" s="266"/>
      <c r="H304" s="269">
        <v>522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163</v>
      </c>
      <c r="AU304" s="275" t="s">
        <v>88</v>
      </c>
      <c r="AV304" s="15" t="s">
        <v>149</v>
      </c>
      <c r="AW304" s="15" t="s">
        <v>33</v>
      </c>
      <c r="AX304" s="15" t="s">
        <v>86</v>
      </c>
      <c r="AY304" s="275" t="s">
        <v>150</v>
      </c>
    </row>
    <row r="305" s="2" customFormat="1" ht="16.5" customHeight="1">
      <c r="A305" s="39"/>
      <c r="B305" s="40"/>
      <c r="C305" s="227" t="s">
        <v>614</v>
      </c>
      <c r="D305" s="227" t="s">
        <v>156</v>
      </c>
      <c r="E305" s="228" t="s">
        <v>1414</v>
      </c>
      <c r="F305" s="229" t="s">
        <v>1415</v>
      </c>
      <c r="G305" s="230" t="s">
        <v>283</v>
      </c>
      <c r="H305" s="231">
        <v>5</v>
      </c>
      <c r="I305" s="232"/>
      <c r="J305" s="233">
        <f>ROUND(I305*H305,2)</f>
        <v>0</v>
      </c>
      <c r="K305" s="229" t="s">
        <v>160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0.45937</v>
      </c>
      <c r="R305" s="236">
        <f>Q305*H305</f>
        <v>2.2968500000000001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149</v>
      </c>
      <c r="AT305" s="238" t="s">
        <v>156</v>
      </c>
      <c r="AU305" s="238" t="s">
        <v>88</v>
      </c>
      <c r="AY305" s="18" t="s">
        <v>150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86</v>
      </c>
      <c r="BK305" s="239">
        <f>ROUND(I305*H305,2)</f>
        <v>0</v>
      </c>
      <c r="BL305" s="18" t="s">
        <v>149</v>
      </c>
      <c r="BM305" s="238" t="s">
        <v>1416</v>
      </c>
    </row>
    <row r="306" s="14" customFormat="1">
      <c r="A306" s="14"/>
      <c r="B306" s="251"/>
      <c r="C306" s="252"/>
      <c r="D306" s="242" t="s">
        <v>163</v>
      </c>
      <c r="E306" s="253" t="s">
        <v>1</v>
      </c>
      <c r="F306" s="254" t="s">
        <v>1417</v>
      </c>
      <c r="G306" s="252"/>
      <c r="H306" s="255">
        <v>5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163</v>
      </c>
      <c r="AU306" s="261" t="s">
        <v>88</v>
      </c>
      <c r="AV306" s="14" t="s">
        <v>88</v>
      </c>
      <c r="AW306" s="14" t="s">
        <v>33</v>
      </c>
      <c r="AX306" s="14" t="s">
        <v>86</v>
      </c>
      <c r="AY306" s="261" t="s">
        <v>150</v>
      </c>
    </row>
    <row r="307" s="2" customFormat="1" ht="16.5" customHeight="1">
      <c r="A307" s="39"/>
      <c r="B307" s="40"/>
      <c r="C307" s="227" t="s">
        <v>619</v>
      </c>
      <c r="D307" s="227" t="s">
        <v>156</v>
      </c>
      <c r="E307" s="228" t="s">
        <v>1418</v>
      </c>
      <c r="F307" s="229" t="s">
        <v>1419</v>
      </c>
      <c r="G307" s="230" t="s">
        <v>283</v>
      </c>
      <c r="H307" s="231">
        <v>21</v>
      </c>
      <c r="I307" s="232"/>
      <c r="J307" s="233">
        <f>ROUND(I307*H307,2)</f>
        <v>0</v>
      </c>
      <c r="K307" s="229" t="s">
        <v>160</v>
      </c>
      <c r="L307" s="45"/>
      <c r="M307" s="234" t="s">
        <v>1</v>
      </c>
      <c r="N307" s="235" t="s">
        <v>43</v>
      </c>
      <c r="O307" s="92"/>
      <c r="P307" s="236">
        <f>O307*H307</f>
        <v>0</v>
      </c>
      <c r="Q307" s="236">
        <v>0.040000000000000001</v>
      </c>
      <c r="R307" s="236">
        <f>Q307*H307</f>
        <v>0.83999999999999997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149</v>
      </c>
      <c r="AT307" s="238" t="s">
        <v>156</v>
      </c>
      <c r="AU307" s="238" t="s">
        <v>88</v>
      </c>
      <c r="AY307" s="18" t="s">
        <v>150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86</v>
      </c>
      <c r="BK307" s="239">
        <f>ROUND(I307*H307,2)</f>
        <v>0</v>
      </c>
      <c r="BL307" s="18" t="s">
        <v>149</v>
      </c>
      <c r="BM307" s="238" t="s">
        <v>1420</v>
      </c>
    </row>
    <row r="308" s="14" customFormat="1">
      <c r="A308" s="14"/>
      <c r="B308" s="251"/>
      <c r="C308" s="252"/>
      <c r="D308" s="242" t="s">
        <v>163</v>
      </c>
      <c r="E308" s="253" t="s">
        <v>1</v>
      </c>
      <c r="F308" s="254" t="s">
        <v>1421</v>
      </c>
      <c r="G308" s="252"/>
      <c r="H308" s="255">
        <v>21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163</v>
      </c>
      <c r="AU308" s="261" t="s">
        <v>88</v>
      </c>
      <c r="AV308" s="14" t="s">
        <v>88</v>
      </c>
      <c r="AW308" s="14" t="s">
        <v>33</v>
      </c>
      <c r="AX308" s="14" t="s">
        <v>86</v>
      </c>
      <c r="AY308" s="261" t="s">
        <v>150</v>
      </c>
    </row>
    <row r="309" s="2" customFormat="1" ht="16.5" customHeight="1">
      <c r="A309" s="39"/>
      <c r="B309" s="40"/>
      <c r="C309" s="276" t="s">
        <v>624</v>
      </c>
      <c r="D309" s="276" t="s">
        <v>510</v>
      </c>
      <c r="E309" s="277" t="s">
        <v>1422</v>
      </c>
      <c r="F309" s="278" t="s">
        <v>1423</v>
      </c>
      <c r="G309" s="279" t="s">
        <v>283</v>
      </c>
      <c r="H309" s="280">
        <v>21</v>
      </c>
      <c r="I309" s="281"/>
      <c r="J309" s="282">
        <f>ROUND(I309*H309,2)</f>
        <v>0</v>
      </c>
      <c r="K309" s="278" t="s">
        <v>160</v>
      </c>
      <c r="L309" s="283"/>
      <c r="M309" s="284" t="s">
        <v>1</v>
      </c>
      <c r="N309" s="285" t="s">
        <v>43</v>
      </c>
      <c r="O309" s="92"/>
      <c r="P309" s="236">
        <f>O309*H309</f>
        <v>0</v>
      </c>
      <c r="Q309" s="236">
        <v>0.013299999999999999</v>
      </c>
      <c r="R309" s="236">
        <f>Q309*H309</f>
        <v>0.27929999999999999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197</v>
      </c>
      <c r="AT309" s="238" t="s">
        <v>510</v>
      </c>
      <c r="AU309" s="238" t="s">
        <v>88</v>
      </c>
      <c r="AY309" s="18" t="s">
        <v>150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86</v>
      </c>
      <c r="BK309" s="239">
        <f>ROUND(I309*H309,2)</f>
        <v>0</v>
      </c>
      <c r="BL309" s="18" t="s">
        <v>149</v>
      </c>
      <c r="BM309" s="238" t="s">
        <v>1424</v>
      </c>
    </row>
    <row r="310" s="14" customFormat="1">
      <c r="A310" s="14"/>
      <c r="B310" s="251"/>
      <c r="C310" s="252"/>
      <c r="D310" s="242" t="s">
        <v>163</v>
      </c>
      <c r="E310" s="253" t="s">
        <v>1</v>
      </c>
      <c r="F310" s="254" t="s">
        <v>1425</v>
      </c>
      <c r="G310" s="252"/>
      <c r="H310" s="255">
        <v>21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163</v>
      </c>
      <c r="AU310" s="261" t="s">
        <v>88</v>
      </c>
      <c r="AV310" s="14" t="s">
        <v>88</v>
      </c>
      <c r="AW310" s="14" t="s">
        <v>33</v>
      </c>
      <c r="AX310" s="14" t="s">
        <v>86</v>
      </c>
      <c r="AY310" s="261" t="s">
        <v>150</v>
      </c>
    </row>
    <row r="311" s="2" customFormat="1" ht="16.5" customHeight="1">
      <c r="A311" s="39"/>
      <c r="B311" s="40"/>
      <c r="C311" s="276" t="s">
        <v>631</v>
      </c>
      <c r="D311" s="276" t="s">
        <v>510</v>
      </c>
      <c r="E311" s="277" t="s">
        <v>1426</v>
      </c>
      <c r="F311" s="278" t="s">
        <v>1427</v>
      </c>
      <c r="G311" s="279" t="s">
        <v>283</v>
      </c>
      <c r="H311" s="280">
        <v>21</v>
      </c>
      <c r="I311" s="281"/>
      <c r="J311" s="282">
        <f>ROUND(I311*H311,2)</f>
        <v>0</v>
      </c>
      <c r="K311" s="278" t="s">
        <v>1</v>
      </c>
      <c r="L311" s="283"/>
      <c r="M311" s="284" t="s">
        <v>1</v>
      </c>
      <c r="N311" s="285" t="s">
        <v>43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197</v>
      </c>
      <c r="AT311" s="238" t="s">
        <v>510</v>
      </c>
      <c r="AU311" s="238" t="s">
        <v>88</v>
      </c>
      <c r="AY311" s="18" t="s">
        <v>150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86</v>
      </c>
      <c r="BK311" s="239">
        <f>ROUND(I311*H311,2)</f>
        <v>0</v>
      </c>
      <c r="BL311" s="18" t="s">
        <v>149</v>
      </c>
      <c r="BM311" s="238" t="s">
        <v>1428</v>
      </c>
    </row>
    <row r="312" s="14" customFormat="1">
      <c r="A312" s="14"/>
      <c r="B312" s="251"/>
      <c r="C312" s="252"/>
      <c r="D312" s="242" t="s">
        <v>163</v>
      </c>
      <c r="E312" s="253" t="s">
        <v>1</v>
      </c>
      <c r="F312" s="254" t="s">
        <v>1425</v>
      </c>
      <c r="G312" s="252"/>
      <c r="H312" s="255">
        <v>21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1" t="s">
        <v>163</v>
      </c>
      <c r="AU312" s="261" t="s">
        <v>88</v>
      </c>
      <c r="AV312" s="14" t="s">
        <v>88</v>
      </c>
      <c r="AW312" s="14" t="s">
        <v>33</v>
      </c>
      <c r="AX312" s="14" t="s">
        <v>86</v>
      </c>
      <c r="AY312" s="261" t="s">
        <v>150</v>
      </c>
    </row>
    <row r="313" s="2" customFormat="1" ht="16.5" customHeight="1">
      <c r="A313" s="39"/>
      <c r="B313" s="40"/>
      <c r="C313" s="227" t="s">
        <v>641</v>
      </c>
      <c r="D313" s="227" t="s">
        <v>156</v>
      </c>
      <c r="E313" s="228" t="s">
        <v>1429</v>
      </c>
      <c r="F313" s="229" t="s">
        <v>1430</v>
      </c>
      <c r="G313" s="230" t="s">
        <v>283</v>
      </c>
      <c r="H313" s="231">
        <v>6</v>
      </c>
      <c r="I313" s="232"/>
      <c r="J313" s="233">
        <f>ROUND(I313*H313,2)</f>
        <v>0</v>
      </c>
      <c r="K313" s="229" t="s">
        <v>160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0.050000000000000003</v>
      </c>
      <c r="R313" s="236">
        <f>Q313*H313</f>
        <v>0.30000000000000004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149</v>
      </c>
      <c r="AT313" s="238" t="s">
        <v>156</v>
      </c>
      <c r="AU313" s="238" t="s">
        <v>88</v>
      </c>
      <c r="AY313" s="18" t="s">
        <v>150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86</v>
      </c>
      <c r="BK313" s="239">
        <f>ROUND(I313*H313,2)</f>
        <v>0</v>
      </c>
      <c r="BL313" s="18" t="s">
        <v>149</v>
      </c>
      <c r="BM313" s="238" t="s">
        <v>1431</v>
      </c>
    </row>
    <row r="314" s="14" customFormat="1">
      <c r="A314" s="14"/>
      <c r="B314" s="251"/>
      <c r="C314" s="252"/>
      <c r="D314" s="242" t="s">
        <v>163</v>
      </c>
      <c r="E314" s="253" t="s">
        <v>1</v>
      </c>
      <c r="F314" s="254" t="s">
        <v>1432</v>
      </c>
      <c r="G314" s="252"/>
      <c r="H314" s="255">
        <v>6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163</v>
      </c>
      <c r="AU314" s="261" t="s">
        <v>88</v>
      </c>
      <c r="AV314" s="14" t="s">
        <v>88</v>
      </c>
      <c r="AW314" s="14" t="s">
        <v>33</v>
      </c>
      <c r="AX314" s="14" t="s">
        <v>86</v>
      </c>
      <c r="AY314" s="261" t="s">
        <v>150</v>
      </c>
    </row>
    <row r="315" s="2" customFormat="1" ht="16.5" customHeight="1">
      <c r="A315" s="39"/>
      <c r="B315" s="40"/>
      <c r="C315" s="276" t="s">
        <v>647</v>
      </c>
      <c r="D315" s="276" t="s">
        <v>510</v>
      </c>
      <c r="E315" s="277" t="s">
        <v>1433</v>
      </c>
      <c r="F315" s="278" t="s">
        <v>1434</v>
      </c>
      <c r="G315" s="279" t="s">
        <v>283</v>
      </c>
      <c r="H315" s="280">
        <v>6</v>
      </c>
      <c r="I315" s="281"/>
      <c r="J315" s="282">
        <f>ROUND(I315*H315,2)</f>
        <v>0</v>
      </c>
      <c r="K315" s="278" t="s">
        <v>160</v>
      </c>
      <c r="L315" s="283"/>
      <c r="M315" s="284" t="s">
        <v>1</v>
      </c>
      <c r="N315" s="285" t="s">
        <v>43</v>
      </c>
      <c r="O315" s="92"/>
      <c r="P315" s="236">
        <f>O315*H315</f>
        <v>0</v>
      </c>
      <c r="Q315" s="236">
        <v>0.029499999999999998</v>
      </c>
      <c r="R315" s="236">
        <f>Q315*H315</f>
        <v>0.17699999999999999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197</v>
      </c>
      <c r="AT315" s="238" t="s">
        <v>510</v>
      </c>
      <c r="AU315" s="238" t="s">
        <v>88</v>
      </c>
      <c r="AY315" s="18" t="s">
        <v>150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86</v>
      </c>
      <c r="BK315" s="239">
        <f>ROUND(I315*H315,2)</f>
        <v>0</v>
      </c>
      <c r="BL315" s="18" t="s">
        <v>149</v>
      </c>
      <c r="BM315" s="238" t="s">
        <v>1435</v>
      </c>
    </row>
    <row r="316" s="14" customFormat="1">
      <c r="A316" s="14"/>
      <c r="B316" s="251"/>
      <c r="C316" s="252"/>
      <c r="D316" s="242" t="s">
        <v>163</v>
      </c>
      <c r="E316" s="253" t="s">
        <v>1</v>
      </c>
      <c r="F316" s="254" t="s">
        <v>1436</v>
      </c>
      <c r="G316" s="252"/>
      <c r="H316" s="255">
        <v>6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163</v>
      </c>
      <c r="AU316" s="261" t="s">
        <v>88</v>
      </c>
      <c r="AV316" s="14" t="s">
        <v>88</v>
      </c>
      <c r="AW316" s="14" t="s">
        <v>33</v>
      </c>
      <c r="AX316" s="14" t="s">
        <v>86</v>
      </c>
      <c r="AY316" s="261" t="s">
        <v>150</v>
      </c>
    </row>
    <row r="317" s="2" customFormat="1" ht="16.5" customHeight="1">
      <c r="A317" s="39"/>
      <c r="B317" s="40"/>
      <c r="C317" s="276" t="s">
        <v>653</v>
      </c>
      <c r="D317" s="276" t="s">
        <v>510</v>
      </c>
      <c r="E317" s="277" t="s">
        <v>1437</v>
      </c>
      <c r="F317" s="278" t="s">
        <v>1438</v>
      </c>
      <c r="G317" s="279" t="s">
        <v>283</v>
      </c>
      <c r="H317" s="280">
        <v>6</v>
      </c>
      <c r="I317" s="281"/>
      <c r="J317" s="282">
        <f>ROUND(I317*H317,2)</f>
        <v>0</v>
      </c>
      <c r="K317" s="278" t="s">
        <v>1</v>
      </c>
      <c r="L317" s="283"/>
      <c r="M317" s="284" t="s">
        <v>1</v>
      </c>
      <c r="N317" s="285" t="s">
        <v>43</v>
      </c>
      <c r="O317" s="92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197</v>
      </c>
      <c r="AT317" s="238" t="s">
        <v>510</v>
      </c>
      <c r="AU317" s="238" t="s">
        <v>88</v>
      </c>
      <c r="AY317" s="18" t="s">
        <v>150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86</v>
      </c>
      <c r="BK317" s="239">
        <f>ROUND(I317*H317,2)</f>
        <v>0</v>
      </c>
      <c r="BL317" s="18" t="s">
        <v>149</v>
      </c>
      <c r="BM317" s="238" t="s">
        <v>1439</v>
      </c>
    </row>
    <row r="318" s="14" customFormat="1">
      <c r="A318" s="14"/>
      <c r="B318" s="251"/>
      <c r="C318" s="252"/>
      <c r="D318" s="242" t="s">
        <v>163</v>
      </c>
      <c r="E318" s="253" t="s">
        <v>1</v>
      </c>
      <c r="F318" s="254" t="s">
        <v>1436</v>
      </c>
      <c r="G318" s="252"/>
      <c r="H318" s="255">
        <v>6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163</v>
      </c>
      <c r="AU318" s="261" t="s">
        <v>88</v>
      </c>
      <c r="AV318" s="14" t="s">
        <v>88</v>
      </c>
      <c r="AW318" s="14" t="s">
        <v>33</v>
      </c>
      <c r="AX318" s="14" t="s">
        <v>86</v>
      </c>
      <c r="AY318" s="261" t="s">
        <v>150</v>
      </c>
    </row>
    <row r="319" s="2" customFormat="1" ht="16.5" customHeight="1">
      <c r="A319" s="39"/>
      <c r="B319" s="40"/>
      <c r="C319" s="227" t="s">
        <v>659</v>
      </c>
      <c r="D319" s="227" t="s">
        <v>156</v>
      </c>
      <c r="E319" s="228" t="s">
        <v>1440</v>
      </c>
      <c r="F319" s="229" t="s">
        <v>1441</v>
      </c>
      <c r="G319" s="230" t="s">
        <v>283</v>
      </c>
      <c r="H319" s="231">
        <v>11</v>
      </c>
      <c r="I319" s="232"/>
      <c r="J319" s="233">
        <f>ROUND(I319*H319,2)</f>
        <v>0</v>
      </c>
      <c r="K319" s="229" t="s">
        <v>160</v>
      </c>
      <c r="L319" s="45"/>
      <c r="M319" s="234" t="s">
        <v>1</v>
      </c>
      <c r="N319" s="235" t="s">
        <v>43</v>
      </c>
      <c r="O319" s="92"/>
      <c r="P319" s="236">
        <f>O319*H319</f>
        <v>0</v>
      </c>
      <c r="Q319" s="236">
        <v>0.00016000000000000001</v>
      </c>
      <c r="R319" s="236">
        <f>Q319*H319</f>
        <v>0.0017600000000000001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149</v>
      </c>
      <c r="AT319" s="238" t="s">
        <v>156</v>
      </c>
      <c r="AU319" s="238" t="s">
        <v>88</v>
      </c>
      <c r="AY319" s="18" t="s">
        <v>150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86</v>
      </c>
      <c r="BK319" s="239">
        <f>ROUND(I319*H319,2)</f>
        <v>0</v>
      </c>
      <c r="BL319" s="18" t="s">
        <v>149</v>
      </c>
      <c r="BM319" s="238" t="s">
        <v>1442</v>
      </c>
    </row>
    <row r="320" s="13" customFormat="1">
      <c r="A320" s="13"/>
      <c r="B320" s="240"/>
      <c r="C320" s="241"/>
      <c r="D320" s="242" t="s">
        <v>163</v>
      </c>
      <c r="E320" s="243" t="s">
        <v>1</v>
      </c>
      <c r="F320" s="244" t="s">
        <v>1443</v>
      </c>
      <c r="G320" s="241"/>
      <c r="H320" s="243" t="s">
        <v>1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0" t="s">
        <v>163</v>
      </c>
      <c r="AU320" s="250" t="s">
        <v>88</v>
      </c>
      <c r="AV320" s="13" t="s">
        <v>86</v>
      </c>
      <c r="AW320" s="13" t="s">
        <v>33</v>
      </c>
      <c r="AX320" s="13" t="s">
        <v>78</v>
      </c>
      <c r="AY320" s="250" t="s">
        <v>150</v>
      </c>
    </row>
    <row r="321" s="14" customFormat="1">
      <c r="A321" s="14"/>
      <c r="B321" s="251"/>
      <c r="C321" s="252"/>
      <c r="D321" s="242" t="s">
        <v>163</v>
      </c>
      <c r="E321" s="253" t="s">
        <v>1</v>
      </c>
      <c r="F321" s="254" t="s">
        <v>1444</v>
      </c>
      <c r="G321" s="252"/>
      <c r="H321" s="255">
        <v>11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163</v>
      </c>
      <c r="AU321" s="261" t="s">
        <v>88</v>
      </c>
      <c r="AV321" s="14" t="s">
        <v>88</v>
      </c>
      <c r="AW321" s="14" t="s">
        <v>33</v>
      </c>
      <c r="AX321" s="14" t="s">
        <v>86</v>
      </c>
      <c r="AY321" s="261" t="s">
        <v>150</v>
      </c>
    </row>
    <row r="322" s="2" customFormat="1" ht="16.5" customHeight="1">
      <c r="A322" s="39"/>
      <c r="B322" s="40"/>
      <c r="C322" s="227" t="s">
        <v>664</v>
      </c>
      <c r="D322" s="227" t="s">
        <v>156</v>
      </c>
      <c r="E322" s="228" t="s">
        <v>1445</v>
      </c>
      <c r="F322" s="229" t="s">
        <v>1446</v>
      </c>
      <c r="G322" s="230" t="s">
        <v>389</v>
      </c>
      <c r="H322" s="231">
        <v>553.5</v>
      </c>
      <c r="I322" s="232"/>
      <c r="J322" s="233">
        <f>ROUND(I322*H322,2)</f>
        <v>0</v>
      </c>
      <c r="K322" s="229" t="s">
        <v>160</v>
      </c>
      <c r="L322" s="45"/>
      <c r="M322" s="234" t="s">
        <v>1</v>
      </c>
      <c r="N322" s="235" t="s">
        <v>43</v>
      </c>
      <c r="O322" s="92"/>
      <c r="P322" s="236">
        <f>O322*H322</f>
        <v>0</v>
      </c>
      <c r="Q322" s="236">
        <v>0.00019000000000000001</v>
      </c>
      <c r="R322" s="236">
        <f>Q322*H322</f>
        <v>0.10516500000000001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149</v>
      </c>
      <c r="AT322" s="238" t="s">
        <v>156</v>
      </c>
      <c r="AU322" s="238" t="s">
        <v>88</v>
      </c>
      <c r="AY322" s="18" t="s">
        <v>150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86</v>
      </c>
      <c r="BK322" s="239">
        <f>ROUND(I322*H322,2)</f>
        <v>0</v>
      </c>
      <c r="BL322" s="18" t="s">
        <v>149</v>
      </c>
      <c r="BM322" s="238" t="s">
        <v>1447</v>
      </c>
    </row>
    <row r="323" s="14" customFormat="1">
      <c r="A323" s="14"/>
      <c r="B323" s="251"/>
      <c r="C323" s="252"/>
      <c r="D323" s="242" t="s">
        <v>163</v>
      </c>
      <c r="E323" s="253" t="s">
        <v>1</v>
      </c>
      <c r="F323" s="254" t="s">
        <v>1410</v>
      </c>
      <c r="G323" s="252"/>
      <c r="H323" s="255">
        <v>511.18000000000001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1" t="s">
        <v>163</v>
      </c>
      <c r="AU323" s="261" t="s">
        <v>88</v>
      </c>
      <c r="AV323" s="14" t="s">
        <v>88</v>
      </c>
      <c r="AW323" s="14" t="s">
        <v>33</v>
      </c>
      <c r="AX323" s="14" t="s">
        <v>78</v>
      </c>
      <c r="AY323" s="261" t="s">
        <v>150</v>
      </c>
    </row>
    <row r="324" s="14" customFormat="1">
      <c r="A324" s="14"/>
      <c r="B324" s="251"/>
      <c r="C324" s="252"/>
      <c r="D324" s="242" t="s">
        <v>163</v>
      </c>
      <c r="E324" s="253" t="s">
        <v>1</v>
      </c>
      <c r="F324" s="254" t="s">
        <v>1406</v>
      </c>
      <c r="G324" s="252"/>
      <c r="H324" s="255">
        <v>10.82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163</v>
      </c>
      <c r="AU324" s="261" t="s">
        <v>88</v>
      </c>
      <c r="AV324" s="14" t="s">
        <v>88</v>
      </c>
      <c r="AW324" s="14" t="s">
        <v>33</v>
      </c>
      <c r="AX324" s="14" t="s">
        <v>78</v>
      </c>
      <c r="AY324" s="261" t="s">
        <v>150</v>
      </c>
    </row>
    <row r="325" s="14" customFormat="1">
      <c r="A325" s="14"/>
      <c r="B325" s="251"/>
      <c r="C325" s="252"/>
      <c r="D325" s="242" t="s">
        <v>163</v>
      </c>
      <c r="E325" s="253" t="s">
        <v>1</v>
      </c>
      <c r="F325" s="254" t="s">
        <v>1448</v>
      </c>
      <c r="G325" s="252"/>
      <c r="H325" s="255">
        <v>31.5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163</v>
      </c>
      <c r="AU325" s="261" t="s">
        <v>88</v>
      </c>
      <c r="AV325" s="14" t="s">
        <v>88</v>
      </c>
      <c r="AW325" s="14" t="s">
        <v>33</v>
      </c>
      <c r="AX325" s="14" t="s">
        <v>78</v>
      </c>
      <c r="AY325" s="261" t="s">
        <v>150</v>
      </c>
    </row>
    <row r="326" s="13" customFormat="1">
      <c r="A326" s="13"/>
      <c r="B326" s="240"/>
      <c r="C326" s="241"/>
      <c r="D326" s="242" t="s">
        <v>163</v>
      </c>
      <c r="E326" s="243" t="s">
        <v>1</v>
      </c>
      <c r="F326" s="244" t="s">
        <v>1449</v>
      </c>
      <c r="G326" s="241"/>
      <c r="H326" s="243" t="s">
        <v>1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0" t="s">
        <v>163</v>
      </c>
      <c r="AU326" s="250" t="s">
        <v>88</v>
      </c>
      <c r="AV326" s="13" t="s">
        <v>86</v>
      </c>
      <c r="AW326" s="13" t="s">
        <v>33</v>
      </c>
      <c r="AX326" s="13" t="s">
        <v>78</v>
      </c>
      <c r="AY326" s="250" t="s">
        <v>150</v>
      </c>
    </row>
    <row r="327" s="15" customFormat="1">
      <c r="A327" s="15"/>
      <c r="B327" s="265"/>
      <c r="C327" s="266"/>
      <c r="D327" s="242" t="s">
        <v>163</v>
      </c>
      <c r="E327" s="267" t="s">
        <v>1</v>
      </c>
      <c r="F327" s="268" t="s">
        <v>311</v>
      </c>
      <c r="G327" s="266"/>
      <c r="H327" s="269">
        <v>553.5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5" t="s">
        <v>163</v>
      </c>
      <c r="AU327" s="275" t="s">
        <v>88</v>
      </c>
      <c r="AV327" s="15" t="s">
        <v>149</v>
      </c>
      <c r="AW327" s="15" t="s">
        <v>33</v>
      </c>
      <c r="AX327" s="15" t="s">
        <v>86</v>
      </c>
      <c r="AY327" s="275" t="s">
        <v>150</v>
      </c>
    </row>
    <row r="328" s="2" customFormat="1" ht="16.5" customHeight="1">
      <c r="A328" s="39"/>
      <c r="B328" s="40"/>
      <c r="C328" s="227" t="s">
        <v>670</v>
      </c>
      <c r="D328" s="227" t="s">
        <v>156</v>
      </c>
      <c r="E328" s="228" t="s">
        <v>1450</v>
      </c>
      <c r="F328" s="229" t="s">
        <v>1451</v>
      </c>
      <c r="G328" s="230" t="s">
        <v>389</v>
      </c>
      <c r="H328" s="231">
        <v>522</v>
      </c>
      <c r="I328" s="232"/>
      <c r="J328" s="233">
        <f>ROUND(I328*H328,2)</f>
        <v>0</v>
      </c>
      <c r="K328" s="229" t="s">
        <v>160</v>
      </c>
      <c r="L328" s="45"/>
      <c r="M328" s="234" t="s">
        <v>1</v>
      </c>
      <c r="N328" s="235" t="s">
        <v>43</v>
      </c>
      <c r="O328" s="92"/>
      <c r="P328" s="236">
        <f>O328*H328</f>
        <v>0</v>
      </c>
      <c r="Q328" s="236">
        <v>9.0000000000000006E-05</v>
      </c>
      <c r="R328" s="236">
        <f>Q328*H328</f>
        <v>0.046980000000000001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149</v>
      </c>
      <c r="AT328" s="238" t="s">
        <v>156</v>
      </c>
      <c r="AU328" s="238" t="s">
        <v>88</v>
      </c>
      <c r="AY328" s="18" t="s">
        <v>150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86</v>
      </c>
      <c r="BK328" s="239">
        <f>ROUND(I328*H328,2)</f>
        <v>0</v>
      </c>
      <c r="BL328" s="18" t="s">
        <v>149</v>
      </c>
      <c r="BM328" s="238" t="s">
        <v>1452</v>
      </c>
    </row>
    <row r="329" s="14" customFormat="1">
      <c r="A329" s="14"/>
      <c r="B329" s="251"/>
      <c r="C329" s="252"/>
      <c r="D329" s="242" t="s">
        <v>163</v>
      </c>
      <c r="E329" s="253" t="s">
        <v>1</v>
      </c>
      <c r="F329" s="254" t="s">
        <v>1410</v>
      </c>
      <c r="G329" s="252"/>
      <c r="H329" s="255">
        <v>511.18000000000001</v>
      </c>
      <c r="I329" s="256"/>
      <c r="J329" s="252"/>
      <c r="K329" s="252"/>
      <c r="L329" s="257"/>
      <c r="M329" s="258"/>
      <c r="N329" s="259"/>
      <c r="O329" s="259"/>
      <c r="P329" s="259"/>
      <c r="Q329" s="259"/>
      <c r="R329" s="259"/>
      <c r="S329" s="259"/>
      <c r="T329" s="26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1" t="s">
        <v>163</v>
      </c>
      <c r="AU329" s="261" t="s">
        <v>88</v>
      </c>
      <c r="AV329" s="14" t="s">
        <v>88</v>
      </c>
      <c r="AW329" s="14" t="s">
        <v>33</v>
      </c>
      <c r="AX329" s="14" t="s">
        <v>78</v>
      </c>
      <c r="AY329" s="261" t="s">
        <v>150</v>
      </c>
    </row>
    <row r="330" s="14" customFormat="1">
      <c r="A330" s="14"/>
      <c r="B330" s="251"/>
      <c r="C330" s="252"/>
      <c r="D330" s="242" t="s">
        <v>163</v>
      </c>
      <c r="E330" s="253" t="s">
        <v>1</v>
      </c>
      <c r="F330" s="254" t="s">
        <v>1406</v>
      </c>
      <c r="G330" s="252"/>
      <c r="H330" s="255">
        <v>10.82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163</v>
      </c>
      <c r="AU330" s="261" t="s">
        <v>88</v>
      </c>
      <c r="AV330" s="14" t="s">
        <v>88</v>
      </c>
      <c r="AW330" s="14" t="s">
        <v>33</v>
      </c>
      <c r="AX330" s="14" t="s">
        <v>78</v>
      </c>
      <c r="AY330" s="261" t="s">
        <v>150</v>
      </c>
    </row>
    <row r="331" s="15" customFormat="1">
      <c r="A331" s="15"/>
      <c r="B331" s="265"/>
      <c r="C331" s="266"/>
      <c r="D331" s="242" t="s">
        <v>163</v>
      </c>
      <c r="E331" s="267" t="s">
        <v>1</v>
      </c>
      <c r="F331" s="268" t="s">
        <v>311</v>
      </c>
      <c r="G331" s="266"/>
      <c r="H331" s="269">
        <v>522</v>
      </c>
      <c r="I331" s="270"/>
      <c r="J331" s="266"/>
      <c r="K331" s="266"/>
      <c r="L331" s="271"/>
      <c r="M331" s="272"/>
      <c r="N331" s="273"/>
      <c r="O331" s="273"/>
      <c r="P331" s="273"/>
      <c r="Q331" s="273"/>
      <c r="R331" s="273"/>
      <c r="S331" s="273"/>
      <c r="T331" s="27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5" t="s">
        <v>163</v>
      </c>
      <c r="AU331" s="275" t="s">
        <v>88</v>
      </c>
      <c r="AV331" s="15" t="s">
        <v>149</v>
      </c>
      <c r="AW331" s="15" t="s">
        <v>33</v>
      </c>
      <c r="AX331" s="15" t="s">
        <v>86</v>
      </c>
      <c r="AY331" s="275" t="s">
        <v>150</v>
      </c>
    </row>
    <row r="332" s="2" customFormat="1" ht="24.15" customHeight="1">
      <c r="A332" s="39"/>
      <c r="B332" s="40"/>
      <c r="C332" s="227" t="s">
        <v>676</v>
      </c>
      <c r="D332" s="227" t="s">
        <v>156</v>
      </c>
      <c r="E332" s="228" t="s">
        <v>1453</v>
      </c>
      <c r="F332" s="229" t="s">
        <v>1454</v>
      </c>
      <c r="G332" s="230" t="s">
        <v>283</v>
      </c>
      <c r="H332" s="231">
        <v>80</v>
      </c>
      <c r="I332" s="232"/>
      <c r="J332" s="233">
        <f>ROUND(I332*H332,2)</f>
        <v>0</v>
      </c>
      <c r="K332" s="229" t="s">
        <v>160</v>
      </c>
      <c r="L332" s="45"/>
      <c r="M332" s="234" t="s">
        <v>1</v>
      </c>
      <c r="N332" s="235" t="s">
        <v>43</v>
      </c>
      <c r="O332" s="92"/>
      <c r="P332" s="236">
        <f>O332*H332</f>
        <v>0</v>
      </c>
      <c r="Q332" s="236">
        <v>9.0000000000000006E-05</v>
      </c>
      <c r="R332" s="236">
        <f>Q332*H332</f>
        <v>0.0072000000000000007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149</v>
      </c>
      <c r="AT332" s="238" t="s">
        <v>156</v>
      </c>
      <c r="AU332" s="238" t="s">
        <v>88</v>
      </c>
      <c r="AY332" s="18" t="s">
        <v>150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86</v>
      </c>
      <c r="BK332" s="239">
        <f>ROUND(I332*H332,2)</f>
        <v>0</v>
      </c>
      <c r="BL332" s="18" t="s">
        <v>149</v>
      </c>
      <c r="BM332" s="238" t="s">
        <v>1455</v>
      </c>
    </row>
    <row r="333" s="13" customFormat="1">
      <c r="A333" s="13"/>
      <c r="B333" s="240"/>
      <c r="C333" s="241"/>
      <c r="D333" s="242" t="s">
        <v>163</v>
      </c>
      <c r="E333" s="243" t="s">
        <v>1</v>
      </c>
      <c r="F333" s="244" t="s">
        <v>1456</v>
      </c>
      <c r="G333" s="241"/>
      <c r="H333" s="243" t="s">
        <v>1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163</v>
      </c>
      <c r="AU333" s="250" t="s">
        <v>88</v>
      </c>
      <c r="AV333" s="13" t="s">
        <v>86</v>
      </c>
      <c r="AW333" s="13" t="s">
        <v>33</v>
      </c>
      <c r="AX333" s="13" t="s">
        <v>78</v>
      </c>
      <c r="AY333" s="250" t="s">
        <v>150</v>
      </c>
    </row>
    <row r="334" s="14" customFormat="1">
      <c r="A334" s="14"/>
      <c r="B334" s="251"/>
      <c r="C334" s="252"/>
      <c r="D334" s="242" t="s">
        <v>163</v>
      </c>
      <c r="E334" s="253" t="s">
        <v>1</v>
      </c>
      <c r="F334" s="254" t="s">
        <v>1457</v>
      </c>
      <c r="G334" s="252"/>
      <c r="H334" s="255">
        <v>80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163</v>
      </c>
      <c r="AU334" s="261" t="s">
        <v>88</v>
      </c>
      <c r="AV334" s="14" t="s">
        <v>88</v>
      </c>
      <c r="AW334" s="14" t="s">
        <v>33</v>
      </c>
      <c r="AX334" s="14" t="s">
        <v>86</v>
      </c>
      <c r="AY334" s="261" t="s">
        <v>150</v>
      </c>
    </row>
    <row r="335" s="2" customFormat="1" ht="16.5" customHeight="1">
      <c r="A335" s="39"/>
      <c r="B335" s="40"/>
      <c r="C335" s="227" t="s">
        <v>681</v>
      </c>
      <c r="D335" s="227" t="s">
        <v>156</v>
      </c>
      <c r="E335" s="228" t="s">
        <v>1458</v>
      </c>
      <c r="F335" s="229" t="s">
        <v>1459</v>
      </c>
      <c r="G335" s="230" t="s">
        <v>283</v>
      </c>
      <c r="H335" s="231">
        <v>2</v>
      </c>
      <c r="I335" s="232"/>
      <c r="J335" s="233">
        <f>ROUND(I335*H335,2)</f>
        <v>0</v>
      </c>
      <c r="K335" s="229" t="s">
        <v>160</v>
      </c>
      <c r="L335" s="45"/>
      <c r="M335" s="234" t="s">
        <v>1</v>
      </c>
      <c r="N335" s="235" t="s">
        <v>43</v>
      </c>
      <c r="O335" s="92"/>
      <c r="P335" s="236">
        <f>O335*H335</f>
        <v>0</v>
      </c>
      <c r="Q335" s="236">
        <v>0.00076000000000000004</v>
      </c>
      <c r="R335" s="236">
        <f>Q335*H335</f>
        <v>0.0015200000000000001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149</v>
      </c>
      <c r="AT335" s="238" t="s">
        <v>156</v>
      </c>
      <c r="AU335" s="238" t="s">
        <v>88</v>
      </c>
      <c r="AY335" s="18" t="s">
        <v>150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86</v>
      </c>
      <c r="BK335" s="239">
        <f>ROUND(I335*H335,2)</f>
        <v>0</v>
      </c>
      <c r="BL335" s="18" t="s">
        <v>149</v>
      </c>
      <c r="BM335" s="238" t="s">
        <v>1460</v>
      </c>
    </row>
    <row r="336" s="14" customFormat="1">
      <c r="A336" s="14"/>
      <c r="B336" s="251"/>
      <c r="C336" s="252"/>
      <c r="D336" s="242" t="s">
        <v>163</v>
      </c>
      <c r="E336" s="253" t="s">
        <v>1</v>
      </c>
      <c r="F336" s="254" t="s">
        <v>1461</v>
      </c>
      <c r="G336" s="252"/>
      <c r="H336" s="255">
        <v>2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163</v>
      </c>
      <c r="AU336" s="261" t="s">
        <v>88</v>
      </c>
      <c r="AV336" s="14" t="s">
        <v>88</v>
      </c>
      <c r="AW336" s="14" t="s">
        <v>33</v>
      </c>
      <c r="AX336" s="14" t="s">
        <v>86</v>
      </c>
      <c r="AY336" s="261" t="s">
        <v>150</v>
      </c>
    </row>
    <row r="337" s="12" customFormat="1" ht="22.8" customHeight="1">
      <c r="A337" s="12"/>
      <c r="B337" s="211"/>
      <c r="C337" s="212"/>
      <c r="D337" s="213" t="s">
        <v>77</v>
      </c>
      <c r="E337" s="225" t="s">
        <v>1039</v>
      </c>
      <c r="F337" s="225" t="s">
        <v>1040</v>
      </c>
      <c r="G337" s="212"/>
      <c r="H337" s="212"/>
      <c r="I337" s="215"/>
      <c r="J337" s="226">
        <f>BK337</f>
        <v>0</v>
      </c>
      <c r="K337" s="212"/>
      <c r="L337" s="217"/>
      <c r="M337" s="218"/>
      <c r="N337" s="219"/>
      <c r="O337" s="219"/>
      <c r="P337" s="220">
        <f>SUM(P338:P347)</f>
        <v>0</v>
      </c>
      <c r="Q337" s="219"/>
      <c r="R337" s="220">
        <f>SUM(R338:R347)</f>
        <v>0</v>
      </c>
      <c r="S337" s="219"/>
      <c r="T337" s="221">
        <f>SUM(T338:T347)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2" t="s">
        <v>86</v>
      </c>
      <c r="AT337" s="223" t="s">
        <v>77</v>
      </c>
      <c r="AU337" s="223" t="s">
        <v>86</v>
      </c>
      <c r="AY337" s="222" t="s">
        <v>150</v>
      </c>
      <c r="BK337" s="224">
        <f>SUM(BK338:BK347)</f>
        <v>0</v>
      </c>
    </row>
    <row r="338" s="2" customFormat="1" ht="24.15" customHeight="1">
      <c r="A338" s="39"/>
      <c r="B338" s="40"/>
      <c r="C338" s="227" t="s">
        <v>689</v>
      </c>
      <c r="D338" s="227" t="s">
        <v>156</v>
      </c>
      <c r="E338" s="228" t="s">
        <v>1080</v>
      </c>
      <c r="F338" s="229" t="s">
        <v>1081</v>
      </c>
      <c r="G338" s="230" t="s">
        <v>494</v>
      </c>
      <c r="H338" s="231">
        <v>0.079000000000000001</v>
      </c>
      <c r="I338" s="232"/>
      <c r="J338" s="233">
        <f>ROUND(I338*H338,2)</f>
        <v>0</v>
      </c>
      <c r="K338" s="229" t="s">
        <v>160</v>
      </c>
      <c r="L338" s="45"/>
      <c r="M338" s="234" t="s">
        <v>1</v>
      </c>
      <c r="N338" s="235" t="s">
        <v>43</v>
      </c>
      <c r="O338" s="92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149</v>
      </c>
      <c r="AT338" s="238" t="s">
        <v>156</v>
      </c>
      <c r="AU338" s="238" t="s">
        <v>88</v>
      </c>
      <c r="AY338" s="18" t="s">
        <v>150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86</v>
      </c>
      <c r="BK338" s="239">
        <f>ROUND(I338*H338,2)</f>
        <v>0</v>
      </c>
      <c r="BL338" s="18" t="s">
        <v>149</v>
      </c>
      <c r="BM338" s="238" t="s">
        <v>1462</v>
      </c>
    </row>
    <row r="339" s="13" customFormat="1">
      <c r="A339" s="13"/>
      <c r="B339" s="240"/>
      <c r="C339" s="241"/>
      <c r="D339" s="242" t="s">
        <v>163</v>
      </c>
      <c r="E339" s="243" t="s">
        <v>1</v>
      </c>
      <c r="F339" s="244" t="s">
        <v>1463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163</v>
      </c>
      <c r="AU339" s="250" t="s">
        <v>88</v>
      </c>
      <c r="AV339" s="13" t="s">
        <v>86</v>
      </c>
      <c r="AW339" s="13" t="s">
        <v>33</v>
      </c>
      <c r="AX339" s="13" t="s">
        <v>78</v>
      </c>
      <c r="AY339" s="250" t="s">
        <v>150</v>
      </c>
    </row>
    <row r="340" s="14" customFormat="1">
      <c r="A340" s="14"/>
      <c r="B340" s="251"/>
      <c r="C340" s="252"/>
      <c r="D340" s="242" t="s">
        <v>163</v>
      </c>
      <c r="E340" s="253" t="s">
        <v>1</v>
      </c>
      <c r="F340" s="254" t="s">
        <v>1464</v>
      </c>
      <c r="G340" s="252"/>
      <c r="H340" s="255">
        <v>0.010999999999999999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163</v>
      </c>
      <c r="AU340" s="261" t="s">
        <v>88</v>
      </c>
      <c r="AV340" s="14" t="s">
        <v>88</v>
      </c>
      <c r="AW340" s="14" t="s">
        <v>33</v>
      </c>
      <c r="AX340" s="14" t="s">
        <v>78</v>
      </c>
      <c r="AY340" s="261" t="s">
        <v>150</v>
      </c>
    </row>
    <row r="341" s="14" customFormat="1">
      <c r="A341" s="14"/>
      <c r="B341" s="251"/>
      <c r="C341" s="252"/>
      <c r="D341" s="242" t="s">
        <v>163</v>
      </c>
      <c r="E341" s="253" t="s">
        <v>1</v>
      </c>
      <c r="F341" s="254" t="s">
        <v>1465</v>
      </c>
      <c r="G341" s="252"/>
      <c r="H341" s="255">
        <v>0.068000000000000005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163</v>
      </c>
      <c r="AU341" s="261" t="s">
        <v>88</v>
      </c>
      <c r="AV341" s="14" t="s">
        <v>88</v>
      </c>
      <c r="AW341" s="14" t="s">
        <v>33</v>
      </c>
      <c r="AX341" s="14" t="s">
        <v>78</v>
      </c>
      <c r="AY341" s="261" t="s">
        <v>150</v>
      </c>
    </row>
    <row r="342" s="15" customFormat="1">
      <c r="A342" s="15"/>
      <c r="B342" s="265"/>
      <c r="C342" s="266"/>
      <c r="D342" s="242" t="s">
        <v>163</v>
      </c>
      <c r="E342" s="267" t="s">
        <v>1</v>
      </c>
      <c r="F342" s="268" t="s">
        <v>311</v>
      </c>
      <c r="G342" s="266"/>
      <c r="H342" s="269">
        <v>0.079000000000000001</v>
      </c>
      <c r="I342" s="270"/>
      <c r="J342" s="266"/>
      <c r="K342" s="266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163</v>
      </c>
      <c r="AU342" s="275" t="s">
        <v>88</v>
      </c>
      <c r="AV342" s="15" t="s">
        <v>149</v>
      </c>
      <c r="AW342" s="15" t="s">
        <v>33</v>
      </c>
      <c r="AX342" s="15" t="s">
        <v>86</v>
      </c>
      <c r="AY342" s="275" t="s">
        <v>150</v>
      </c>
    </row>
    <row r="343" s="2" customFormat="1" ht="24.15" customHeight="1">
      <c r="A343" s="39"/>
      <c r="B343" s="40"/>
      <c r="C343" s="227" t="s">
        <v>696</v>
      </c>
      <c r="D343" s="227" t="s">
        <v>156</v>
      </c>
      <c r="E343" s="228" t="s">
        <v>1091</v>
      </c>
      <c r="F343" s="229" t="s">
        <v>1092</v>
      </c>
      <c r="G343" s="230" t="s">
        <v>494</v>
      </c>
      <c r="H343" s="231">
        <v>0.158</v>
      </c>
      <c r="I343" s="232"/>
      <c r="J343" s="233">
        <f>ROUND(I343*H343,2)</f>
        <v>0</v>
      </c>
      <c r="K343" s="229" t="s">
        <v>160</v>
      </c>
      <c r="L343" s="45"/>
      <c r="M343" s="234" t="s">
        <v>1</v>
      </c>
      <c r="N343" s="235" t="s">
        <v>43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149</v>
      </c>
      <c r="AT343" s="238" t="s">
        <v>156</v>
      </c>
      <c r="AU343" s="238" t="s">
        <v>88</v>
      </c>
      <c r="AY343" s="18" t="s">
        <v>150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86</v>
      </c>
      <c r="BK343" s="239">
        <f>ROUND(I343*H343,2)</f>
        <v>0</v>
      </c>
      <c r="BL343" s="18" t="s">
        <v>149</v>
      </c>
      <c r="BM343" s="238" t="s">
        <v>1466</v>
      </c>
    </row>
    <row r="344" s="13" customFormat="1">
      <c r="A344" s="13"/>
      <c r="B344" s="240"/>
      <c r="C344" s="241"/>
      <c r="D344" s="242" t="s">
        <v>163</v>
      </c>
      <c r="E344" s="243" t="s">
        <v>1</v>
      </c>
      <c r="F344" s="244" t="s">
        <v>1467</v>
      </c>
      <c r="G344" s="241"/>
      <c r="H344" s="243" t="s">
        <v>1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0" t="s">
        <v>163</v>
      </c>
      <c r="AU344" s="250" t="s">
        <v>88</v>
      </c>
      <c r="AV344" s="13" t="s">
        <v>86</v>
      </c>
      <c r="AW344" s="13" t="s">
        <v>33</v>
      </c>
      <c r="AX344" s="13" t="s">
        <v>78</v>
      </c>
      <c r="AY344" s="250" t="s">
        <v>150</v>
      </c>
    </row>
    <row r="345" s="14" customFormat="1">
      <c r="A345" s="14"/>
      <c r="B345" s="251"/>
      <c r="C345" s="252"/>
      <c r="D345" s="242" t="s">
        <v>163</v>
      </c>
      <c r="E345" s="253" t="s">
        <v>1</v>
      </c>
      <c r="F345" s="254" t="s">
        <v>1468</v>
      </c>
      <c r="G345" s="252"/>
      <c r="H345" s="255">
        <v>0.021999999999999999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163</v>
      </c>
      <c r="AU345" s="261" t="s">
        <v>88</v>
      </c>
      <c r="AV345" s="14" t="s">
        <v>88</v>
      </c>
      <c r="AW345" s="14" t="s">
        <v>33</v>
      </c>
      <c r="AX345" s="14" t="s">
        <v>78</v>
      </c>
      <c r="AY345" s="261" t="s">
        <v>150</v>
      </c>
    </row>
    <row r="346" s="14" customFormat="1">
      <c r="A346" s="14"/>
      <c r="B346" s="251"/>
      <c r="C346" s="252"/>
      <c r="D346" s="242" t="s">
        <v>163</v>
      </c>
      <c r="E346" s="253" t="s">
        <v>1</v>
      </c>
      <c r="F346" s="254" t="s">
        <v>1469</v>
      </c>
      <c r="G346" s="252"/>
      <c r="H346" s="255">
        <v>0.13600000000000001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163</v>
      </c>
      <c r="AU346" s="261" t="s">
        <v>88</v>
      </c>
      <c r="AV346" s="14" t="s">
        <v>88</v>
      </c>
      <c r="AW346" s="14" t="s">
        <v>33</v>
      </c>
      <c r="AX346" s="14" t="s">
        <v>78</v>
      </c>
      <c r="AY346" s="261" t="s">
        <v>150</v>
      </c>
    </row>
    <row r="347" s="15" customFormat="1">
      <c r="A347" s="15"/>
      <c r="B347" s="265"/>
      <c r="C347" s="266"/>
      <c r="D347" s="242" t="s">
        <v>163</v>
      </c>
      <c r="E347" s="267" t="s">
        <v>1</v>
      </c>
      <c r="F347" s="268" t="s">
        <v>311</v>
      </c>
      <c r="G347" s="266"/>
      <c r="H347" s="269">
        <v>0.158</v>
      </c>
      <c r="I347" s="270"/>
      <c r="J347" s="266"/>
      <c r="K347" s="266"/>
      <c r="L347" s="271"/>
      <c r="M347" s="272"/>
      <c r="N347" s="273"/>
      <c r="O347" s="273"/>
      <c r="P347" s="273"/>
      <c r="Q347" s="273"/>
      <c r="R347" s="273"/>
      <c r="S347" s="273"/>
      <c r="T347" s="27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5" t="s">
        <v>163</v>
      </c>
      <c r="AU347" s="275" t="s">
        <v>88</v>
      </c>
      <c r="AV347" s="15" t="s">
        <v>149</v>
      </c>
      <c r="AW347" s="15" t="s">
        <v>33</v>
      </c>
      <c r="AX347" s="15" t="s">
        <v>86</v>
      </c>
      <c r="AY347" s="275" t="s">
        <v>150</v>
      </c>
    </row>
    <row r="348" s="12" customFormat="1" ht="22.8" customHeight="1">
      <c r="A348" s="12"/>
      <c r="B348" s="211"/>
      <c r="C348" s="212"/>
      <c r="D348" s="213" t="s">
        <v>77</v>
      </c>
      <c r="E348" s="225" t="s">
        <v>1126</v>
      </c>
      <c r="F348" s="225" t="s">
        <v>1127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P349</f>
        <v>0</v>
      </c>
      <c r="Q348" s="219"/>
      <c r="R348" s="220">
        <f>R349</f>
        <v>0</v>
      </c>
      <c r="S348" s="219"/>
      <c r="T348" s="221">
        <f>T349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86</v>
      </c>
      <c r="AT348" s="223" t="s">
        <v>77</v>
      </c>
      <c r="AU348" s="223" t="s">
        <v>86</v>
      </c>
      <c r="AY348" s="222" t="s">
        <v>150</v>
      </c>
      <c r="BK348" s="224">
        <f>BK349</f>
        <v>0</v>
      </c>
    </row>
    <row r="349" s="2" customFormat="1" ht="24.15" customHeight="1">
      <c r="A349" s="39"/>
      <c r="B349" s="40"/>
      <c r="C349" s="227" t="s">
        <v>702</v>
      </c>
      <c r="D349" s="227" t="s">
        <v>156</v>
      </c>
      <c r="E349" s="228" t="s">
        <v>1470</v>
      </c>
      <c r="F349" s="229" t="s">
        <v>1471</v>
      </c>
      <c r="G349" s="230" t="s">
        <v>494</v>
      </c>
      <c r="H349" s="231">
        <v>318.41800000000001</v>
      </c>
      <c r="I349" s="232"/>
      <c r="J349" s="233">
        <f>ROUND(I349*H349,2)</f>
        <v>0</v>
      </c>
      <c r="K349" s="229" t="s">
        <v>160</v>
      </c>
      <c r="L349" s="45"/>
      <c r="M349" s="300" t="s">
        <v>1</v>
      </c>
      <c r="N349" s="301" t="s">
        <v>43</v>
      </c>
      <c r="O349" s="302"/>
      <c r="P349" s="303">
        <f>O349*H349</f>
        <v>0</v>
      </c>
      <c r="Q349" s="303">
        <v>0</v>
      </c>
      <c r="R349" s="303">
        <f>Q349*H349</f>
        <v>0</v>
      </c>
      <c r="S349" s="303">
        <v>0</v>
      </c>
      <c r="T349" s="30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149</v>
      </c>
      <c r="AT349" s="238" t="s">
        <v>156</v>
      </c>
      <c r="AU349" s="238" t="s">
        <v>88</v>
      </c>
      <c r="AY349" s="18" t="s">
        <v>150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86</v>
      </c>
      <c r="BK349" s="239">
        <f>ROUND(I349*H349,2)</f>
        <v>0</v>
      </c>
      <c r="BL349" s="18" t="s">
        <v>149</v>
      </c>
      <c r="BM349" s="238" t="s">
        <v>1472</v>
      </c>
    </row>
    <row r="350" s="2" customFormat="1" ht="6.96" customHeight="1">
      <c r="A350" s="39"/>
      <c r="B350" s="67"/>
      <c r="C350" s="68"/>
      <c r="D350" s="68"/>
      <c r="E350" s="68"/>
      <c r="F350" s="68"/>
      <c r="G350" s="68"/>
      <c r="H350" s="68"/>
      <c r="I350" s="68"/>
      <c r="J350" s="68"/>
      <c r="K350" s="68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SY9fzzk6FIYR5NIGlslMt148TWlIf1zBwc3/C8l7MW7znO4jFRfAxfRwNY5WcWkz79cEdtLbUvBp26hy5FW6Ag==" hashValue="KZiVTTvkrXusvlR+OuMReYTy3FRFjIkiUX0L54zXBQQf0uCaEMnXX0y1iRNabgNzz+bR8vHf3j21N6cnmV9SBQ==" algorithmName="SHA-512" password="CC35"/>
  <autoFilter ref="C121:K3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1473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ROUND((SUM(BE123:BE296)),  2)</f>
        <v>0</v>
      </c>
      <c r="G33" s="39"/>
      <c r="H33" s="39"/>
      <c r="I33" s="165">
        <v>0.20999999999999999</v>
      </c>
      <c r="J33" s="164">
        <f>ROUND(((SUM(BE123:BE296))*I33),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ROUND((SUM(BF123:BF296)),  2)</f>
        <v>0</v>
      </c>
      <c r="G34" s="39"/>
      <c r="H34" s="39"/>
      <c r="I34" s="165">
        <v>0.14999999999999999</v>
      </c>
      <c r="J34" s="164">
        <f>ROUND(((SUM(BF123:BF296))*I34),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ROUND((SUM(BG123:BG296)),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ROUND((SUM(BH123:BH296)),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ROUND((SUM(BI123:BI296)),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302 -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J182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264</v>
      </c>
      <c r="E100" s="197"/>
      <c r="F100" s="197"/>
      <c r="G100" s="197"/>
      <c r="H100" s="197"/>
      <c r="I100" s="197"/>
      <c r="J100" s="198">
        <f>J185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267</v>
      </c>
      <c r="E101" s="197"/>
      <c r="F101" s="197"/>
      <c r="G101" s="197"/>
      <c r="H101" s="197"/>
      <c r="I101" s="197"/>
      <c r="J101" s="198">
        <f>J207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269</v>
      </c>
      <c r="E102" s="197"/>
      <c r="F102" s="197"/>
      <c r="G102" s="197"/>
      <c r="H102" s="197"/>
      <c r="I102" s="197"/>
      <c r="J102" s="198">
        <f>J276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J295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120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302 - Splašková kanalizace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11. 9. 2025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135</v>
      </c>
      <c r="D122" s="203" t="s">
        <v>63</v>
      </c>
      <c r="E122" s="203" t="s">
        <v>59</v>
      </c>
      <c r="F122" s="203" t="s">
        <v>60</v>
      </c>
      <c r="G122" s="203" t="s">
        <v>136</v>
      </c>
      <c r="H122" s="203" t="s">
        <v>137</v>
      </c>
      <c r="I122" s="203" t="s">
        <v>138</v>
      </c>
      <c r="J122" s="203" t="s">
        <v>124</v>
      </c>
      <c r="K122" s="204" t="s">
        <v>139</v>
      </c>
      <c r="L122" s="205"/>
      <c r="M122" s="101" t="s">
        <v>1</v>
      </c>
      <c r="N122" s="102" t="s">
        <v>42</v>
      </c>
      <c r="O122" s="102" t="s">
        <v>140</v>
      </c>
      <c r="P122" s="102" t="s">
        <v>141</v>
      </c>
      <c r="Q122" s="102" t="s">
        <v>142</v>
      </c>
      <c r="R122" s="102" t="s">
        <v>143</v>
      </c>
      <c r="S122" s="102" t="s">
        <v>144</v>
      </c>
      <c r="T122" s="103" t="s">
        <v>145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146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440.70207091999998</v>
      </c>
      <c r="S123" s="105"/>
      <c r="T123" s="209">
        <f>T124</f>
        <v>2.1599999999999997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126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77</v>
      </c>
      <c r="E124" s="214" t="s">
        <v>273</v>
      </c>
      <c r="F124" s="214" t="s">
        <v>274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P125+P182+P185+P207+P276+P295</f>
        <v>0</v>
      </c>
      <c r="Q124" s="219"/>
      <c r="R124" s="220">
        <f>R125+R182+R185+R207+R276+R295</f>
        <v>440.70207091999998</v>
      </c>
      <c r="S124" s="219"/>
      <c r="T124" s="221">
        <f>T125+T182+T185+T207+T276+T295</f>
        <v>2.1599999999999997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86</v>
      </c>
      <c r="AT124" s="223" t="s">
        <v>77</v>
      </c>
      <c r="AU124" s="223" t="s">
        <v>78</v>
      </c>
      <c r="AY124" s="222" t="s">
        <v>150</v>
      </c>
      <c r="BK124" s="224">
        <f>BK125+BK182+BK185+BK207+BK276+BK295</f>
        <v>0</v>
      </c>
    </row>
    <row r="125" s="12" customFormat="1" ht="22.8" customHeight="1">
      <c r="A125" s="12"/>
      <c r="B125" s="211"/>
      <c r="C125" s="212"/>
      <c r="D125" s="213" t="s">
        <v>77</v>
      </c>
      <c r="E125" s="225" t="s">
        <v>86</v>
      </c>
      <c r="F125" s="225" t="s">
        <v>275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SUM(P126:P181)</f>
        <v>0</v>
      </c>
      <c r="Q125" s="219"/>
      <c r="R125" s="220">
        <f>SUM(R126:R181)</f>
        <v>380.20865249999997</v>
      </c>
      <c r="S125" s="219"/>
      <c r="T125" s="221">
        <f>SUM(T126:T181)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86</v>
      </c>
      <c r="AT125" s="223" t="s">
        <v>77</v>
      </c>
      <c r="AU125" s="223" t="s">
        <v>86</v>
      </c>
      <c r="AY125" s="222" t="s">
        <v>150</v>
      </c>
      <c r="BK125" s="224">
        <f>SUM(BK126:BK181)</f>
        <v>0</v>
      </c>
    </row>
    <row r="126" s="2" customFormat="1" ht="21.75" customHeight="1">
      <c r="A126" s="39"/>
      <c r="B126" s="40"/>
      <c r="C126" s="227" t="s">
        <v>86</v>
      </c>
      <c r="D126" s="227" t="s">
        <v>156</v>
      </c>
      <c r="E126" s="228" t="s">
        <v>1159</v>
      </c>
      <c r="F126" s="229" t="s">
        <v>1160</v>
      </c>
      <c r="G126" s="230" t="s">
        <v>1161</v>
      </c>
      <c r="H126" s="231">
        <v>200</v>
      </c>
      <c r="I126" s="232"/>
      <c r="J126" s="233">
        <f>ROUND(I126*H126,2)</f>
        <v>0</v>
      </c>
      <c r="K126" s="229" t="s">
        <v>160</v>
      </c>
      <c r="L126" s="45"/>
      <c r="M126" s="234" t="s">
        <v>1</v>
      </c>
      <c r="N126" s="235" t="s">
        <v>43</v>
      </c>
      <c r="O126" s="92"/>
      <c r="P126" s="236">
        <f>O126*H126</f>
        <v>0</v>
      </c>
      <c r="Q126" s="236">
        <v>4.0000000000000003E-05</v>
      </c>
      <c r="R126" s="236">
        <f>Q126*H126</f>
        <v>0.0080000000000000002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149</v>
      </c>
      <c r="AT126" s="238" t="s">
        <v>156</v>
      </c>
      <c r="AU126" s="238" t="s">
        <v>88</v>
      </c>
      <c r="AY126" s="18" t="s">
        <v>150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86</v>
      </c>
      <c r="BK126" s="239">
        <f>ROUND(I126*H126,2)</f>
        <v>0</v>
      </c>
      <c r="BL126" s="18" t="s">
        <v>149</v>
      </c>
      <c r="BM126" s="238" t="s">
        <v>1474</v>
      </c>
    </row>
    <row r="127" s="13" customFormat="1">
      <c r="A127" s="13"/>
      <c r="B127" s="240"/>
      <c r="C127" s="241"/>
      <c r="D127" s="242" t="s">
        <v>163</v>
      </c>
      <c r="E127" s="243" t="s">
        <v>1</v>
      </c>
      <c r="F127" s="244" t="s">
        <v>1475</v>
      </c>
      <c r="G127" s="241"/>
      <c r="H127" s="243" t="s">
        <v>1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163</v>
      </c>
      <c r="AU127" s="250" t="s">
        <v>88</v>
      </c>
      <c r="AV127" s="13" t="s">
        <v>86</v>
      </c>
      <c r="AW127" s="13" t="s">
        <v>33</v>
      </c>
      <c r="AX127" s="13" t="s">
        <v>78</v>
      </c>
      <c r="AY127" s="250" t="s">
        <v>150</v>
      </c>
    </row>
    <row r="128" s="14" customFormat="1">
      <c r="A128" s="14"/>
      <c r="B128" s="251"/>
      <c r="C128" s="252"/>
      <c r="D128" s="242" t="s">
        <v>163</v>
      </c>
      <c r="E128" s="253" t="s">
        <v>1</v>
      </c>
      <c r="F128" s="254" t="s">
        <v>1476</v>
      </c>
      <c r="G128" s="252"/>
      <c r="H128" s="255">
        <v>200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163</v>
      </c>
      <c r="AU128" s="261" t="s">
        <v>88</v>
      </c>
      <c r="AV128" s="14" t="s">
        <v>88</v>
      </c>
      <c r="AW128" s="14" t="s">
        <v>33</v>
      </c>
      <c r="AX128" s="14" t="s">
        <v>86</v>
      </c>
      <c r="AY128" s="261" t="s">
        <v>150</v>
      </c>
    </row>
    <row r="129" s="2" customFormat="1" ht="24.15" customHeight="1">
      <c r="A129" s="39"/>
      <c r="B129" s="40"/>
      <c r="C129" s="227" t="s">
        <v>88</v>
      </c>
      <c r="D129" s="227" t="s">
        <v>156</v>
      </c>
      <c r="E129" s="228" t="s">
        <v>1165</v>
      </c>
      <c r="F129" s="229" t="s">
        <v>1166</v>
      </c>
      <c r="G129" s="230" t="s">
        <v>401</v>
      </c>
      <c r="H129" s="231">
        <v>919.42999999999995</v>
      </c>
      <c r="I129" s="232"/>
      <c r="J129" s="233">
        <f>ROUND(I129*H129,2)</f>
        <v>0</v>
      </c>
      <c r="K129" s="229" t="s">
        <v>160</v>
      </c>
      <c r="L129" s="45"/>
      <c r="M129" s="234" t="s">
        <v>1</v>
      </c>
      <c r="N129" s="235" t="s">
        <v>43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149</v>
      </c>
      <c r="AT129" s="238" t="s">
        <v>156</v>
      </c>
      <c r="AU129" s="238" t="s">
        <v>88</v>
      </c>
      <c r="AY129" s="18" t="s">
        <v>150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86</v>
      </c>
      <c r="BK129" s="239">
        <f>ROUND(I129*H129,2)</f>
        <v>0</v>
      </c>
      <c r="BL129" s="18" t="s">
        <v>149</v>
      </c>
      <c r="BM129" s="238" t="s">
        <v>1477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1478</v>
      </c>
      <c r="G130" s="252"/>
      <c r="H130" s="255">
        <v>858.83000000000004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78</v>
      </c>
      <c r="AY130" s="261" t="s">
        <v>150</v>
      </c>
    </row>
    <row r="131" s="14" customFormat="1">
      <c r="A131" s="14"/>
      <c r="B131" s="251"/>
      <c r="C131" s="252"/>
      <c r="D131" s="242" t="s">
        <v>163</v>
      </c>
      <c r="E131" s="253" t="s">
        <v>1</v>
      </c>
      <c r="F131" s="254" t="s">
        <v>1479</v>
      </c>
      <c r="G131" s="252"/>
      <c r="H131" s="255">
        <v>60.600000000000001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163</v>
      </c>
      <c r="AU131" s="261" t="s">
        <v>88</v>
      </c>
      <c r="AV131" s="14" t="s">
        <v>88</v>
      </c>
      <c r="AW131" s="14" t="s">
        <v>33</v>
      </c>
      <c r="AX131" s="14" t="s">
        <v>78</v>
      </c>
      <c r="AY131" s="261" t="s">
        <v>150</v>
      </c>
    </row>
    <row r="132" s="15" customFormat="1">
      <c r="A132" s="15"/>
      <c r="B132" s="265"/>
      <c r="C132" s="266"/>
      <c r="D132" s="242" t="s">
        <v>163</v>
      </c>
      <c r="E132" s="267" t="s">
        <v>1</v>
      </c>
      <c r="F132" s="268" t="s">
        <v>311</v>
      </c>
      <c r="G132" s="266"/>
      <c r="H132" s="269">
        <v>919.42999999999995</v>
      </c>
      <c r="I132" s="270"/>
      <c r="J132" s="266"/>
      <c r="K132" s="266"/>
      <c r="L132" s="271"/>
      <c r="M132" s="272"/>
      <c r="N132" s="273"/>
      <c r="O132" s="273"/>
      <c r="P132" s="273"/>
      <c r="Q132" s="273"/>
      <c r="R132" s="273"/>
      <c r="S132" s="273"/>
      <c r="T132" s="27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5" t="s">
        <v>163</v>
      </c>
      <c r="AU132" s="275" t="s">
        <v>88</v>
      </c>
      <c r="AV132" s="15" t="s">
        <v>149</v>
      </c>
      <c r="AW132" s="15" t="s">
        <v>33</v>
      </c>
      <c r="AX132" s="15" t="s">
        <v>86</v>
      </c>
      <c r="AY132" s="275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1170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1171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1175</v>
      </c>
      <c r="F135" s="229" t="s">
        <v>1176</v>
      </c>
      <c r="G135" s="230" t="s">
        <v>401</v>
      </c>
      <c r="H135" s="231">
        <v>45.972000000000001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1480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1481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1482</v>
      </c>
      <c r="G137" s="252"/>
      <c r="H137" s="255">
        <v>45.972000000000001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4.15" customHeight="1">
      <c r="A138" s="39"/>
      <c r="B138" s="40"/>
      <c r="C138" s="227" t="s">
        <v>149</v>
      </c>
      <c r="D138" s="227" t="s">
        <v>156</v>
      </c>
      <c r="E138" s="228" t="s">
        <v>1192</v>
      </c>
      <c r="F138" s="229" t="s">
        <v>1193</v>
      </c>
      <c r="G138" s="230" t="s">
        <v>278</v>
      </c>
      <c r="H138" s="231">
        <v>1906.6500000000001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0.00084999999999999995</v>
      </c>
      <c r="R138" s="236">
        <f>Q138*H138</f>
        <v>1.6206525000000001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1483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1484</v>
      </c>
      <c r="G139" s="252"/>
      <c r="H139" s="255">
        <v>1906.6500000000001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24.15" customHeight="1">
      <c r="A140" s="39"/>
      <c r="B140" s="40"/>
      <c r="C140" s="227" t="s">
        <v>153</v>
      </c>
      <c r="D140" s="227" t="s">
        <v>156</v>
      </c>
      <c r="E140" s="228" t="s">
        <v>1198</v>
      </c>
      <c r="F140" s="229" t="s">
        <v>1199</v>
      </c>
      <c r="G140" s="230" t="s">
        <v>278</v>
      </c>
      <c r="H140" s="231">
        <v>1906.6500000000001</v>
      </c>
      <c r="I140" s="232"/>
      <c r="J140" s="233">
        <f>ROUND(I140*H140,2)</f>
        <v>0</v>
      </c>
      <c r="K140" s="229" t="s">
        <v>160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149</v>
      </c>
      <c r="AT140" s="238" t="s">
        <v>156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149</v>
      </c>
      <c r="BM140" s="238" t="s">
        <v>1485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1486</v>
      </c>
      <c r="G141" s="252"/>
      <c r="H141" s="255">
        <v>1906.6500000000001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37.8" customHeight="1">
      <c r="A142" s="39"/>
      <c r="B142" s="40"/>
      <c r="C142" s="227" t="s">
        <v>188</v>
      </c>
      <c r="D142" s="227" t="s">
        <v>156</v>
      </c>
      <c r="E142" s="228" t="s">
        <v>1202</v>
      </c>
      <c r="F142" s="229" t="s">
        <v>1203</v>
      </c>
      <c r="G142" s="230" t="s">
        <v>401</v>
      </c>
      <c r="H142" s="231">
        <v>1181.646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149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149</v>
      </c>
      <c r="BM142" s="238" t="s">
        <v>1487</v>
      </c>
    </row>
    <row r="143" s="13" customFormat="1">
      <c r="A143" s="13"/>
      <c r="B143" s="240"/>
      <c r="C143" s="241"/>
      <c r="D143" s="242" t="s">
        <v>163</v>
      </c>
      <c r="E143" s="243" t="s">
        <v>1</v>
      </c>
      <c r="F143" s="244" t="s">
        <v>1205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163</v>
      </c>
      <c r="AU143" s="250" t="s">
        <v>88</v>
      </c>
      <c r="AV143" s="13" t="s">
        <v>86</v>
      </c>
      <c r="AW143" s="13" t="s">
        <v>33</v>
      </c>
      <c r="AX143" s="13" t="s">
        <v>78</v>
      </c>
      <c r="AY143" s="250" t="s">
        <v>150</v>
      </c>
    </row>
    <row r="144" s="14" customFormat="1">
      <c r="A144" s="14"/>
      <c r="B144" s="251"/>
      <c r="C144" s="252"/>
      <c r="D144" s="242" t="s">
        <v>163</v>
      </c>
      <c r="E144" s="253" t="s">
        <v>1</v>
      </c>
      <c r="F144" s="254" t="s">
        <v>1488</v>
      </c>
      <c r="G144" s="252"/>
      <c r="H144" s="255">
        <v>1181.646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163</v>
      </c>
      <c r="AU144" s="261" t="s">
        <v>88</v>
      </c>
      <c r="AV144" s="14" t="s">
        <v>88</v>
      </c>
      <c r="AW144" s="14" t="s">
        <v>33</v>
      </c>
      <c r="AX144" s="14" t="s">
        <v>86</v>
      </c>
      <c r="AY144" s="261" t="s">
        <v>150</v>
      </c>
    </row>
    <row r="145" s="2" customFormat="1" ht="37.8" customHeight="1">
      <c r="A145" s="39"/>
      <c r="B145" s="40"/>
      <c r="C145" s="227" t="s">
        <v>193</v>
      </c>
      <c r="D145" s="227" t="s">
        <v>156</v>
      </c>
      <c r="E145" s="228" t="s">
        <v>476</v>
      </c>
      <c r="F145" s="229" t="s">
        <v>477</v>
      </c>
      <c r="G145" s="230" t="s">
        <v>401</v>
      </c>
      <c r="H145" s="231">
        <v>328.60700000000003</v>
      </c>
      <c r="I145" s="232"/>
      <c r="J145" s="233">
        <f>ROUND(I145*H145,2)</f>
        <v>0</v>
      </c>
      <c r="K145" s="229" t="s">
        <v>160</v>
      </c>
      <c r="L145" s="45"/>
      <c r="M145" s="234" t="s">
        <v>1</v>
      </c>
      <c r="N145" s="235" t="s">
        <v>43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149</v>
      </c>
      <c r="AT145" s="238" t="s">
        <v>156</v>
      </c>
      <c r="AU145" s="238" t="s">
        <v>88</v>
      </c>
      <c r="AY145" s="18" t="s">
        <v>150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86</v>
      </c>
      <c r="BK145" s="239">
        <f>ROUND(I145*H145,2)</f>
        <v>0</v>
      </c>
      <c r="BL145" s="18" t="s">
        <v>149</v>
      </c>
      <c r="BM145" s="238" t="s">
        <v>1489</v>
      </c>
    </row>
    <row r="146" s="13" customFormat="1">
      <c r="A146" s="13"/>
      <c r="B146" s="240"/>
      <c r="C146" s="241"/>
      <c r="D146" s="242" t="s">
        <v>163</v>
      </c>
      <c r="E146" s="243" t="s">
        <v>1</v>
      </c>
      <c r="F146" s="244" t="s">
        <v>480</v>
      </c>
      <c r="G146" s="241"/>
      <c r="H146" s="243" t="s">
        <v>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163</v>
      </c>
      <c r="AU146" s="250" t="s">
        <v>88</v>
      </c>
      <c r="AV146" s="13" t="s">
        <v>86</v>
      </c>
      <c r="AW146" s="13" t="s">
        <v>33</v>
      </c>
      <c r="AX146" s="13" t="s">
        <v>78</v>
      </c>
      <c r="AY146" s="250" t="s">
        <v>150</v>
      </c>
    </row>
    <row r="147" s="14" customFormat="1">
      <c r="A147" s="14"/>
      <c r="B147" s="251"/>
      <c r="C147" s="252"/>
      <c r="D147" s="242" t="s">
        <v>163</v>
      </c>
      <c r="E147" s="253" t="s">
        <v>1</v>
      </c>
      <c r="F147" s="254" t="s">
        <v>1490</v>
      </c>
      <c r="G147" s="252"/>
      <c r="H147" s="255">
        <v>919.42999999999995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163</v>
      </c>
      <c r="AU147" s="261" t="s">
        <v>88</v>
      </c>
      <c r="AV147" s="14" t="s">
        <v>88</v>
      </c>
      <c r="AW147" s="14" t="s">
        <v>33</v>
      </c>
      <c r="AX147" s="14" t="s">
        <v>78</v>
      </c>
      <c r="AY147" s="261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1491</v>
      </c>
      <c r="G148" s="252"/>
      <c r="H148" s="255">
        <v>-590.82299999999998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5" customFormat="1">
      <c r="A149" s="15"/>
      <c r="B149" s="265"/>
      <c r="C149" s="266"/>
      <c r="D149" s="242" t="s">
        <v>163</v>
      </c>
      <c r="E149" s="267" t="s">
        <v>1</v>
      </c>
      <c r="F149" s="268" t="s">
        <v>311</v>
      </c>
      <c r="G149" s="266"/>
      <c r="H149" s="269">
        <v>328.60700000000003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5" t="s">
        <v>163</v>
      </c>
      <c r="AU149" s="275" t="s">
        <v>88</v>
      </c>
      <c r="AV149" s="15" t="s">
        <v>149</v>
      </c>
      <c r="AW149" s="15" t="s">
        <v>33</v>
      </c>
      <c r="AX149" s="15" t="s">
        <v>86</v>
      </c>
      <c r="AY149" s="275" t="s">
        <v>150</v>
      </c>
    </row>
    <row r="150" s="2" customFormat="1" ht="37.8" customHeight="1">
      <c r="A150" s="39"/>
      <c r="B150" s="40"/>
      <c r="C150" s="227" t="s">
        <v>197</v>
      </c>
      <c r="D150" s="227" t="s">
        <v>156</v>
      </c>
      <c r="E150" s="228" t="s">
        <v>487</v>
      </c>
      <c r="F150" s="229" t="s">
        <v>488</v>
      </c>
      <c r="G150" s="230" t="s">
        <v>401</v>
      </c>
      <c r="H150" s="231">
        <v>3286.0700000000002</v>
      </c>
      <c r="I150" s="232"/>
      <c r="J150" s="233">
        <f>ROUND(I150*H150,2)</f>
        <v>0</v>
      </c>
      <c r="K150" s="229" t="s">
        <v>160</v>
      </c>
      <c r="L150" s="45"/>
      <c r="M150" s="234" t="s">
        <v>1</v>
      </c>
      <c r="N150" s="235" t="s">
        <v>43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149</v>
      </c>
      <c r="AT150" s="238" t="s">
        <v>156</v>
      </c>
      <c r="AU150" s="238" t="s">
        <v>88</v>
      </c>
      <c r="AY150" s="18" t="s">
        <v>150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86</v>
      </c>
      <c r="BK150" s="239">
        <f>ROUND(I150*H150,2)</f>
        <v>0</v>
      </c>
      <c r="BL150" s="18" t="s">
        <v>149</v>
      </c>
      <c r="BM150" s="238" t="s">
        <v>1492</v>
      </c>
    </row>
    <row r="151" s="13" customFormat="1">
      <c r="A151" s="13"/>
      <c r="B151" s="240"/>
      <c r="C151" s="241"/>
      <c r="D151" s="242" t="s">
        <v>163</v>
      </c>
      <c r="E151" s="243" t="s">
        <v>1</v>
      </c>
      <c r="F151" s="244" t="s">
        <v>480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163</v>
      </c>
      <c r="AU151" s="250" t="s">
        <v>88</v>
      </c>
      <c r="AV151" s="13" t="s">
        <v>86</v>
      </c>
      <c r="AW151" s="13" t="s">
        <v>33</v>
      </c>
      <c r="AX151" s="13" t="s">
        <v>78</v>
      </c>
      <c r="AY151" s="250" t="s">
        <v>150</v>
      </c>
    </row>
    <row r="152" s="14" customFormat="1">
      <c r="A152" s="14"/>
      <c r="B152" s="251"/>
      <c r="C152" s="252"/>
      <c r="D152" s="242" t="s">
        <v>163</v>
      </c>
      <c r="E152" s="253" t="s">
        <v>1</v>
      </c>
      <c r="F152" s="254" t="s">
        <v>1493</v>
      </c>
      <c r="G152" s="252"/>
      <c r="H152" s="255">
        <v>3286.0700000000002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163</v>
      </c>
      <c r="AU152" s="261" t="s">
        <v>88</v>
      </c>
      <c r="AV152" s="14" t="s">
        <v>88</v>
      </c>
      <c r="AW152" s="14" t="s">
        <v>33</v>
      </c>
      <c r="AX152" s="14" t="s">
        <v>86</v>
      </c>
      <c r="AY152" s="261" t="s">
        <v>150</v>
      </c>
    </row>
    <row r="153" s="2" customFormat="1" ht="24.15" customHeight="1">
      <c r="A153" s="39"/>
      <c r="B153" s="40"/>
      <c r="C153" s="227" t="s">
        <v>203</v>
      </c>
      <c r="D153" s="227" t="s">
        <v>156</v>
      </c>
      <c r="E153" s="228" t="s">
        <v>1212</v>
      </c>
      <c r="F153" s="229" t="s">
        <v>1213</v>
      </c>
      <c r="G153" s="230" t="s">
        <v>401</v>
      </c>
      <c r="H153" s="231">
        <v>590.82299999999998</v>
      </c>
      <c r="I153" s="232"/>
      <c r="J153" s="233">
        <f>ROUND(I153*H153,2)</f>
        <v>0</v>
      </c>
      <c r="K153" s="229" t="s">
        <v>160</v>
      </c>
      <c r="L153" s="45"/>
      <c r="M153" s="234" t="s">
        <v>1</v>
      </c>
      <c r="N153" s="235" t="s">
        <v>43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149</v>
      </c>
      <c r="AT153" s="238" t="s">
        <v>156</v>
      </c>
      <c r="AU153" s="238" t="s">
        <v>88</v>
      </c>
      <c r="AY153" s="18" t="s">
        <v>150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86</v>
      </c>
      <c r="BK153" s="239">
        <f>ROUND(I153*H153,2)</f>
        <v>0</v>
      </c>
      <c r="BL153" s="18" t="s">
        <v>149</v>
      </c>
      <c r="BM153" s="238" t="s">
        <v>1494</v>
      </c>
    </row>
    <row r="154" s="13" customFormat="1">
      <c r="A154" s="13"/>
      <c r="B154" s="240"/>
      <c r="C154" s="241"/>
      <c r="D154" s="242" t="s">
        <v>163</v>
      </c>
      <c r="E154" s="243" t="s">
        <v>1</v>
      </c>
      <c r="F154" s="244" t="s">
        <v>1215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163</v>
      </c>
      <c r="AU154" s="250" t="s">
        <v>88</v>
      </c>
      <c r="AV154" s="13" t="s">
        <v>86</v>
      </c>
      <c r="AW154" s="13" t="s">
        <v>33</v>
      </c>
      <c r="AX154" s="13" t="s">
        <v>78</v>
      </c>
      <c r="AY154" s="250" t="s">
        <v>150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1495</v>
      </c>
      <c r="G155" s="252"/>
      <c r="H155" s="255">
        <v>590.82299999999998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88</v>
      </c>
      <c r="AV155" s="14" t="s">
        <v>88</v>
      </c>
      <c r="AW155" s="14" t="s">
        <v>33</v>
      </c>
      <c r="AX155" s="14" t="s">
        <v>86</v>
      </c>
      <c r="AY155" s="261" t="s">
        <v>150</v>
      </c>
    </row>
    <row r="156" s="2" customFormat="1" ht="24.15" customHeight="1">
      <c r="A156" s="39"/>
      <c r="B156" s="40"/>
      <c r="C156" s="227" t="s">
        <v>209</v>
      </c>
      <c r="D156" s="227" t="s">
        <v>156</v>
      </c>
      <c r="E156" s="228" t="s">
        <v>492</v>
      </c>
      <c r="F156" s="229" t="s">
        <v>493</v>
      </c>
      <c r="G156" s="230" t="s">
        <v>494</v>
      </c>
      <c r="H156" s="231">
        <v>591.49300000000005</v>
      </c>
      <c r="I156" s="232"/>
      <c r="J156" s="233">
        <f>ROUND(I156*H156,2)</f>
        <v>0</v>
      </c>
      <c r="K156" s="229" t="s">
        <v>160</v>
      </c>
      <c r="L156" s="45"/>
      <c r="M156" s="234" t="s">
        <v>1</v>
      </c>
      <c r="N156" s="235" t="s">
        <v>43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149</v>
      </c>
      <c r="AT156" s="238" t="s">
        <v>156</v>
      </c>
      <c r="AU156" s="238" t="s">
        <v>88</v>
      </c>
      <c r="AY156" s="18" t="s">
        <v>150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86</v>
      </c>
      <c r="BK156" s="239">
        <f>ROUND(I156*H156,2)</f>
        <v>0</v>
      </c>
      <c r="BL156" s="18" t="s">
        <v>149</v>
      </c>
      <c r="BM156" s="238" t="s">
        <v>1496</v>
      </c>
    </row>
    <row r="157" s="14" customFormat="1">
      <c r="A157" s="14"/>
      <c r="B157" s="251"/>
      <c r="C157" s="252"/>
      <c r="D157" s="242" t="s">
        <v>163</v>
      </c>
      <c r="E157" s="253" t="s">
        <v>1</v>
      </c>
      <c r="F157" s="254" t="s">
        <v>1497</v>
      </c>
      <c r="G157" s="252"/>
      <c r="H157" s="255">
        <v>591.49300000000005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163</v>
      </c>
      <c r="AU157" s="261" t="s">
        <v>88</v>
      </c>
      <c r="AV157" s="14" t="s">
        <v>88</v>
      </c>
      <c r="AW157" s="14" t="s">
        <v>33</v>
      </c>
      <c r="AX157" s="14" t="s">
        <v>86</v>
      </c>
      <c r="AY157" s="261" t="s">
        <v>150</v>
      </c>
    </row>
    <row r="158" s="2" customFormat="1" ht="24.15" customHeight="1">
      <c r="A158" s="39"/>
      <c r="B158" s="40"/>
      <c r="C158" s="227" t="s">
        <v>214</v>
      </c>
      <c r="D158" s="227" t="s">
        <v>156</v>
      </c>
      <c r="E158" s="228" t="s">
        <v>519</v>
      </c>
      <c r="F158" s="229" t="s">
        <v>520</v>
      </c>
      <c r="G158" s="230" t="s">
        <v>401</v>
      </c>
      <c r="H158" s="231">
        <v>590.82299999999998</v>
      </c>
      <c r="I158" s="232"/>
      <c r="J158" s="233">
        <f>ROUND(I158*H158,2)</f>
        <v>0</v>
      </c>
      <c r="K158" s="229" t="s">
        <v>160</v>
      </c>
      <c r="L158" s="45"/>
      <c r="M158" s="234" t="s">
        <v>1</v>
      </c>
      <c r="N158" s="235" t="s">
        <v>43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149</v>
      </c>
      <c r="AT158" s="238" t="s">
        <v>156</v>
      </c>
      <c r="AU158" s="238" t="s">
        <v>88</v>
      </c>
      <c r="AY158" s="18" t="s">
        <v>150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86</v>
      </c>
      <c r="BK158" s="239">
        <f>ROUND(I158*H158,2)</f>
        <v>0</v>
      </c>
      <c r="BL158" s="18" t="s">
        <v>149</v>
      </c>
      <c r="BM158" s="238" t="s">
        <v>1498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1499</v>
      </c>
      <c r="G159" s="252"/>
      <c r="H159" s="255">
        <v>919.42999999999995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88</v>
      </c>
      <c r="AV159" s="14" t="s">
        <v>88</v>
      </c>
      <c r="AW159" s="14" t="s">
        <v>33</v>
      </c>
      <c r="AX159" s="14" t="s">
        <v>78</v>
      </c>
      <c r="AY159" s="261" t="s">
        <v>150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1500</v>
      </c>
      <c r="G160" s="252"/>
      <c r="H160" s="255">
        <v>-208.244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3" customFormat="1">
      <c r="A161" s="13"/>
      <c r="B161" s="240"/>
      <c r="C161" s="241"/>
      <c r="D161" s="242" t="s">
        <v>163</v>
      </c>
      <c r="E161" s="243" t="s">
        <v>1</v>
      </c>
      <c r="F161" s="244" t="s">
        <v>1501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163</v>
      </c>
      <c r="AU161" s="250" t="s">
        <v>88</v>
      </c>
      <c r="AV161" s="13" t="s">
        <v>86</v>
      </c>
      <c r="AW161" s="13" t="s">
        <v>33</v>
      </c>
      <c r="AX161" s="13" t="s">
        <v>78</v>
      </c>
      <c r="AY161" s="250" t="s">
        <v>150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1502</v>
      </c>
      <c r="G162" s="252"/>
      <c r="H162" s="255">
        <v>-0.74299999999999999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78</v>
      </c>
      <c r="AY162" s="261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1503</v>
      </c>
      <c r="G163" s="252"/>
      <c r="H163" s="255">
        <v>-36.850000000000001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1504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1505</v>
      </c>
      <c r="G165" s="252"/>
      <c r="H165" s="255">
        <v>-1.4179999999999999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1506</v>
      </c>
      <c r="G166" s="252"/>
      <c r="H166" s="255">
        <v>-56.850000000000001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78</v>
      </c>
      <c r="AY166" s="261" t="s">
        <v>150</v>
      </c>
    </row>
    <row r="167" s="13" customFormat="1">
      <c r="A167" s="13"/>
      <c r="B167" s="240"/>
      <c r="C167" s="241"/>
      <c r="D167" s="242" t="s">
        <v>163</v>
      </c>
      <c r="E167" s="243" t="s">
        <v>1</v>
      </c>
      <c r="F167" s="244" t="s">
        <v>1507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163</v>
      </c>
      <c r="AU167" s="250" t="s">
        <v>88</v>
      </c>
      <c r="AV167" s="13" t="s">
        <v>86</v>
      </c>
      <c r="AW167" s="13" t="s">
        <v>33</v>
      </c>
      <c r="AX167" s="13" t="s">
        <v>78</v>
      </c>
      <c r="AY167" s="250" t="s">
        <v>150</v>
      </c>
    </row>
    <row r="168" s="14" customFormat="1">
      <c r="A168" s="14"/>
      <c r="B168" s="251"/>
      <c r="C168" s="252"/>
      <c r="D168" s="242" t="s">
        <v>163</v>
      </c>
      <c r="E168" s="253" t="s">
        <v>1</v>
      </c>
      <c r="F168" s="254" t="s">
        <v>1508</v>
      </c>
      <c r="G168" s="252"/>
      <c r="H168" s="255">
        <v>-24.501999999999999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163</v>
      </c>
      <c r="AU168" s="261" t="s">
        <v>88</v>
      </c>
      <c r="AV168" s="14" t="s">
        <v>88</v>
      </c>
      <c r="AW168" s="14" t="s">
        <v>33</v>
      </c>
      <c r="AX168" s="14" t="s">
        <v>78</v>
      </c>
      <c r="AY168" s="261" t="s">
        <v>150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1228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88</v>
      </c>
      <c r="AV169" s="13" t="s">
        <v>86</v>
      </c>
      <c r="AW169" s="13" t="s">
        <v>33</v>
      </c>
      <c r="AX169" s="13" t="s">
        <v>78</v>
      </c>
      <c r="AY169" s="250" t="s">
        <v>150</v>
      </c>
    </row>
    <row r="170" s="15" customFormat="1">
      <c r="A170" s="15"/>
      <c r="B170" s="265"/>
      <c r="C170" s="266"/>
      <c r="D170" s="242" t="s">
        <v>163</v>
      </c>
      <c r="E170" s="267" t="s">
        <v>1</v>
      </c>
      <c r="F170" s="268" t="s">
        <v>311</v>
      </c>
      <c r="G170" s="266"/>
      <c r="H170" s="269">
        <v>590.82299999999998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5" t="s">
        <v>163</v>
      </c>
      <c r="AU170" s="275" t="s">
        <v>88</v>
      </c>
      <c r="AV170" s="15" t="s">
        <v>149</v>
      </c>
      <c r="AW170" s="15" t="s">
        <v>33</v>
      </c>
      <c r="AX170" s="15" t="s">
        <v>86</v>
      </c>
      <c r="AY170" s="275" t="s">
        <v>150</v>
      </c>
    </row>
    <row r="171" s="2" customFormat="1" ht="37.8" customHeight="1">
      <c r="A171" s="39"/>
      <c r="B171" s="40"/>
      <c r="C171" s="227" t="s">
        <v>222</v>
      </c>
      <c r="D171" s="227" t="s">
        <v>156</v>
      </c>
      <c r="E171" s="228" t="s">
        <v>533</v>
      </c>
      <c r="F171" s="229" t="s">
        <v>534</v>
      </c>
      <c r="G171" s="230" t="s">
        <v>401</v>
      </c>
      <c r="H171" s="231">
        <v>189.28999999999999</v>
      </c>
      <c r="I171" s="232"/>
      <c r="J171" s="233">
        <f>ROUND(I171*H171,2)</f>
        <v>0</v>
      </c>
      <c r="K171" s="229" t="s">
        <v>160</v>
      </c>
      <c r="L171" s="45"/>
      <c r="M171" s="234" t="s">
        <v>1</v>
      </c>
      <c r="N171" s="235" t="s">
        <v>43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149</v>
      </c>
      <c r="AT171" s="238" t="s">
        <v>156</v>
      </c>
      <c r="AU171" s="238" t="s">
        <v>88</v>
      </c>
      <c r="AY171" s="18" t="s">
        <v>150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86</v>
      </c>
      <c r="BK171" s="239">
        <f>ROUND(I171*H171,2)</f>
        <v>0</v>
      </c>
      <c r="BL171" s="18" t="s">
        <v>149</v>
      </c>
      <c r="BM171" s="238" t="s">
        <v>1509</v>
      </c>
    </row>
    <row r="172" s="13" customFormat="1">
      <c r="A172" s="13"/>
      <c r="B172" s="240"/>
      <c r="C172" s="241"/>
      <c r="D172" s="242" t="s">
        <v>163</v>
      </c>
      <c r="E172" s="243" t="s">
        <v>1</v>
      </c>
      <c r="F172" s="244" t="s">
        <v>1510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163</v>
      </c>
      <c r="AU172" s="250" t="s">
        <v>88</v>
      </c>
      <c r="AV172" s="13" t="s">
        <v>86</v>
      </c>
      <c r="AW172" s="13" t="s">
        <v>33</v>
      </c>
      <c r="AX172" s="13" t="s">
        <v>78</v>
      </c>
      <c r="AY172" s="250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1511</v>
      </c>
      <c r="G173" s="252"/>
      <c r="H173" s="255">
        <v>5.569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1512</v>
      </c>
      <c r="G174" s="252"/>
      <c r="H174" s="255">
        <v>202.67500000000001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78</v>
      </c>
      <c r="AY174" s="261" t="s">
        <v>150</v>
      </c>
    </row>
    <row r="175" s="16" customFormat="1">
      <c r="A175" s="16"/>
      <c r="B175" s="286"/>
      <c r="C175" s="287"/>
      <c r="D175" s="242" t="s">
        <v>163</v>
      </c>
      <c r="E175" s="288" t="s">
        <v>1</v>
      </c>
      <c r="F175" s="289" t="s">
        <v>539</v>
      </c>
      <c r="G175" s="287"/>
      <c r="H175" s="290">
        <v>208.244</v>
      </c>
      <c r="I175" s="291"/>
      <c r="J175" s="287"/>
      <c r="K175" s="287"/>
      <c r="L175" s="292"/>
      <c r="M175" s="293"/>
      <c r="N175" s="294"/>
      <c r="O175" s="294"/>
      <c r="P175" s="294"/>
      <c r="Q175" s="294"/>
      <c r="R175" s="294"/>
      <c r="S175" s="294"/>
      <c r="T175" s="295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6" t="s">
        <v>163</v>
      </c>
      <c r="AU175" s="296" t="s">
        <v>88</v>
      </c>
      <c r="AV175" s="16" t="s">
        <v>171</v>
      </c>
      <c r="AW175" s="16" t="s">
        <v>33</v>
      </c>
      <c r="AX175" s="16" t="s">
        <v>78</v>
      </c>
      <c r="AY175" s="296" t="s">
        <v>150</v>
      </c>
    </row>
    <row r="176" s="13" customFormat="1">
      <c r="A176" s="13"/>
      <c r="B176" s="240"/>
      <c r="C176" s="241"/>
      <c r="D176" s="242" t="s">
        <v>163</v>
      </c>
      <c r="E176" s="243" t="s">
        <v>1</v>
      </c>
      <c r="F176" s="244" t="s">
        <v>1513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163</v>
      </c>
      <c r="AU176" s="250" t="s">
        <v>88</v>
      </c>
      <c r="AV176" s="13" t="s">
        <v>86</v>
      </c>
      <c r="AW176" s="13" t="s">
        <v>33</v>
      </c>
      <c r="AX176" s="13" t="s">
        <v>78</v>
      </c>
      <c r="AY176" s="250" t="s">
        <v>150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1514</v>
      </c>
      <c r="G177" s="252"/>
      <c r="H177" s="255">
        <v>-0.874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78</v>
      </c>
      <c r="AY177" s="261" t="s">
        <v>150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1515</v>
      </c>
      <c r="G178" s="252"/>
      <c r="H178" s="255">
        <v>-18.079999999999998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78</v>
      </c>
      <c r="AY178" s="261" t="s">
        <v>150</v>
      </c>
    </row>
    <row r="179" s="15" customFormat="1">
      <c r="A179" s="15"/>
      <c r="B179" s="265"/>
      <c r="C179" s="266"/>
      <c r="D179" s="242" t="s">
        <v>163</v>
      </c>
      <c r="E179" s="267" t="s">
        <v>1</v>
      </c>
      <c r="F179" s="268" t="s">
        <v>311</v>
      </c>
      <c r="G179" s="266"/>
      <c r="H179" s="269">
        <v>189.28999999999999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163</v>
      </c>
      <c r="AU179" s="275" t="s">
        <v>88</v>
      </c>
      <c r="AV179" s="15" t="s">
        <v>149</v>
      </c>
      <c r="AW179" s="15" t="s">
        <v>33</v>
      </c>
      <c r="AX179" s="15" t="s">
        <v>86</v>
      </c>
      <c r="AY179" s="275" t="s">
        <v>150</v>
      </c>
    </row>
    <row r="180" s="2" customFormat="1" ht="16.5" customHeight="1">
      <c r="A180" s="39"/>
      <c r="B180" s="40"/>
      <c r="C180" s="276" t="s">
        <v>229</v>
      </c>
      <c r="D180" s="276" t="s">
        <v>510</v>
      </c>
      <c r="E180" s="277" t="s">
        <v>544</v>
      </c>
      <c r="F180" s="278" t="s">
        <v>545</v>
      </c>
      <c r="G180" s="279" t="s">
        <v>494</v>
      </c>
      <c r="H180" s="280">
        <v>378.57999999999998</v>
      </c>
      <c r="I180" s="281"/>
      <c r="J180" s="282">
        <f>ROUND(I180*H180,2)</f>
        <v>0</v>
      </c>
      <c r="K180" s="278" t="s">
        <v>160</v>
      </c>
      <c r="L180" s="283"/>
      <c r="M180" s="284" t="s">
        <v>1</v>
      </c>
      <c r="N180" s="285" t="s">
        <v>43</v>
      </c>
      <c r="O180" s="92"/>
      <c r="P180" s="236">
        <f>O180*H180</f>
        <v>0</v>
      </c>
      <c r="Q180" s="236">
        <v>1</v>
      </c>
      <c r="R180" s="236">
        <f>Q180*H180</f>
        <v>378.57999999999998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197</v>
      </c>
      <c r="AT180" s="238" t="s">
        <v>510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1516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1517</v>
      </c>
      <c r="G181" s="252"/>
      <c r="H181" s="255">
        <v>378.57999999999998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12" customFormat="1" ht="22.8" customHeight="1">
      <c r="A182" s="12"/>
      <c r="B182" s="211"/>
      <c r="C182" s="212"/>
      <c r="D182" s="213" t="s">
        <v>77</v>
      </c>
      <c r="E182" s="225" t="s">
        <v>171</v>
      </c>
      <c r="F182" s="225" t="s">
        <v>652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SUM(P183:P184)</f>
        <v>0</v>
      </c>
      <c r="Q182" s="219"/>
      <c r="R182" s="220">
        <f>SUM(R183:R184)</f>
        <v>0</v>
      </c>
      <c r="S182" s="219"/>
      <c r="T182" s="221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86</v>
      </c>
      <c r="AT182" s="223" t="s">
        <v>77</v>
      </c>
      <c r="AU182" s="223" t="s">
        <v>86</v>
      </c>
      <c r="AY182" s="222" t="s">
        <v>150</v>
      </c>
      <c r="BK182" s="224">
        <f>SUM(BK183:BK184)</f>
        <v>0</v>
      </c>
    </row>
    <row r="183" s="2" customFormat="1" ht="16.5" customHeight="1">
      <c r="A183" s="39"/>
      <c r="B183" s="40"/>
      <c r="C183" s="227" t="s">
        <v>236</v>
      </c>
      <c r="D183" s="227" t="s">
        <v>156</v>
      </c>
      <c r="E183" s="228" t="s">
        <v>1518</v>
      </c>
      <c r="F183" s="229" t="s">
        <v>1519</v>
      </c>
      <c r="G183" s="230" t="s">
        <v>389</v>
      </c>
      <c r="H183" s="231">
        <v>386</v>
      </c>
      <c r="I183" s="232"/>
      <c r="J183" s="233">
        <f>ROUND(I183*H183,2)</f>
        <v>0</v>
      </c>
      <c r="K183" s="229" t="s">
        <v>160</v>
      </c>
      <c r="L183" s="45"/>
      <c r="M183" s="234" t="s">
        <v>1</v>
      </c>
      <c r="N183" s="235" t="s">
        <v>43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149</v>
      </c>
      <c r="AT183" s="238" t="s">
        <v>156</v>
      </c>
      <c r="AU183" s="238" t="s">
        <v>88</v>
      </c>
      <c r="AY183" s="18" t="s">
        <v>150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86</v>
      </c>
      <c r="BK183" s="239">
        <f>ROUND(I183*H183,2)</f>
        <v>0</v>
      </c>
      <c r="BL183" s="18" t="s">
        <v>149</v>
      </c>
      <c r="BM183" s="238" t="s">
        <v>1520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1521</v>
      </c>
      <c r="G184" s="252"/>
      <c r="H184" s="255">
        <v>386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86</v>
      </c>
      <c r="AY184" s="261" t="s">
        <v>150</v>
      </c>
    </row>
    <row r="185" s="12" customFormat="1" ht="22.8" customHeight="1">
      <c r="A185" s="12"/>
      <c r="B185" s="211"/>
      <c r="C185" s="212"/>
      <c r="D185" s="213" t="s">
        <v>77</v>
      </c>
      <c r="E185" s="225" t="s">
        <v>149</v>
      </c>
      <c r="F185" s="225" t="s">
        <v>658</v>
      </c>
      <c r="G185" s="212"/>
      <c r="H185" s="212"/>
      <c r="I185" s="215"/>
      <c r="J185" s="226">
        <f>BK185</f>
        <v>0</v>
      </c>
      <c r="K185" s="212"/>
      <c r="L185" s="217"/>
      <c r="M185" s="218"/>
      <c r="N185" s="219"/>
      <c r="O185" s="219"/>
      <c r="P185" s="220">
        <f>SUM(P186:P206)</f>
        <v>0</v>
      </c>
      <c r="Q185" s="219"/>
      <c r="R185" s="220">
        <f>SUM(R186:R206)</f>
        <v>2.70682</v>
      </c>
      <c r="S185" s="219"/>
      <c r="T185" s="221">
        <f>SUM(T186:T206)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86</v>
      </c>
      <c r="AT185" s="223" t="s">
        <v>77</v>
      </c>
      <c r="AU185" s="223" t="s">
        <v>86</v>
      </c>
      <c r="AY185" s="222" t="s">
        <v>150</v>
      </c>
      <c r="BK185" s="224">
        <f>SUM(BK186:BK206)</f>
        <v>0</v>
      </c>
    </row>
    <row r="186" s="2" customFormat="1" ht="16.5" customHeight="1">
      <c r="A186" s="39"/>
      <c r="B186" s="40"/>
      <c r="C186" s="227" t="s">
        <v>8</v>
      </c>
      <c r="D186" s="227" t="s">
        <v>156</v>
      </c>
      <c r="E186" s="228" t="s">
        <v>1239</v>
      </c>
      <c r="F186" s="229" t="s">
        <v>1240</v>
      </c>
      <c r="G186" s="230" t="s">
        <v>401</v>
      </c>
      <c r="H186" s="231">
        <v>58.268000000000001</v>
      </c>
      <c r="I186" s="232"/>
      <c r="J186" s="233">
        <f>ROUND(I186*H186,2)</f>
        <v>0</v>
      </c>
      <c r="K186" s="229" t="s">
        <v>160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149</v>
      </c>
      <c r="AT186" s="238" t="s">
        <v>156</v>
      </c>
      <c r="AU186" s="238" t="s">
        <v>88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86</v>
      </c>
      <c r="BK186" s="239">
        <f>ROUND(I186*H186,2)</f>
        <v>0</v>
      </c>
      <c r="BL186" s="18" t="s">
        <v>149</v>
      </c>
      <c r="BM186" s="238" t="s">
        <v>1522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1242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88</v>
      </c>
      <c r="AV187" s="13" t="s">
        <v>86</v>
      </c>
      <c r="AW187" s="13" t="s">
        <v>33</v>
      </c>
      <c r="AX187" s="13" t="s">
        <v>78</v>
      </c>
      <c r="AY187" s="250" t="s">
        <v>150</v>
      </c>
    </row>
    <row r="188" s="13" customFormat="1">
      <c r="A188" s="13"/>
      <c r="B188" s="240"/>
      <c r="C188" s="241"/>
      <c r="D188" s="242" t="s">
        <v>163</v>
      </c>
      <c r="E188" s="243" t="s">
        <v>1</v>
      </c>
      <c r="F188" s="244" t="s">
        <v>1243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163</v>
      </c>
      <c r="AU188" s="250" t="s">
        <v>88</v>
      </c>
      <c r="AV188" s="13" t="s">
        <v>86</v>
      </c>
      <c r="AW188" s="13" t="s">
        <v>33</v>
      </c>
      <c r="AX188" s="13" t="s">
        <v>78</v>
      </c>
      <c r="AY188" s="250" t="s">
        <v>150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1523</v>
      </c>
      <c r="G189" s="252"/>
      <c r="H189" s="255">
        <v>1.4179999999999999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78</v>
      </c>
      <c r="AY189" s="261" t="s">
        <v>150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1524</v>
      </c>
      <c r="G190" s="252"/>
      <c r="H190" s="255">
        <v>56.850000000000001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78</v>
      </c>
      <c r="AY190" s="261" t="s">
        <v>150</v>
      </c>
    </row>
    <row r="191" s="15" customFormat="1">
      <c r="A191" s="15"/>
      <c r="B191" s="265"/>
      <c r="C191" s="266"/>
      <c r="D191" s="242" t="s">
        <v>163</v>
      </c>
      <c r="E191" s="267" t="s">
        <v>1</v>
      </c>
      <c r="F191" s="268" t="s">
        <v>311</v>
      </c>
      <c r="G191" s="266"/>
      <c r="H191" s="269">
        <v>58.268000000000001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163</v>
      </c>
      <c r="AU191" s="275" t="s">
        <v>88</v>
      </c>
      <c r="AV191" s="15" t="s">
        <v>149</v>
      </c>
      <c r="AW191" s="15" t="s">
        <v>33</v>
      </c>
      <c r="AX191" s="15" t="s">
        <v>86</v>
      </c>
      <c r="AY191" s="275" t="s">
        <v>150</v>
      </c>
    </row>
    <row r="192" s="2" customFormat="1" ht="21.75" customHeight="1">
      <c r="A192" s="39"/>
      <c r="B192" s="40"/>
      <c r="C192" s="227" t="s">
        <v>248</v>
      </c>
      <c r="D192" s="227" t="s">
        <v>156</v>
      </c>
      <c r="E192" s="228" t="s">
        <v>665</v>
      </c>
      <c r="F192" s="229" t="s">
        <v>666</v>
      </c>
      <c r="G192" s="230" t="s">
        <v>401</v>
      </c>
      <c r="H192" s="231">
        <v>37.593000000000004</v>
      </c>
      <c r="I192" s="232"/>
      <c r="J192" s="233">
        <f>ROUND(I192*H192,2)</f>
        <v>0</v>
      </c>
      <c r="K192" s="229" t="s">
        <v>160</v>
      </c>
      <c r="L192" s="45"/>
      <c r="M192" s="234" t="s">
        <v>1</v>
      </c>
      <c r="N192" s="235" t="s">
        <v>43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149</v>
      </c>
      <c r="AT192" s="238" t="s">
        <v>156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1525</v>
      </c>
    </row>
    <row r="193" s="13" customFormat="1">
      <c r="A193" s="13"/>
      <c r="B193" s="240"/>
      <c r="C193" s="241"/>
      <c r="D193" s="242" t="s">
        <v>163</v>
      </c>
      <c r="E193" s="243" t="s">
        <v>1</v>
      </c>
      <c r="F193" s="244" t="s">
        <v>1526</v>
      </c>
      <c r="G193" s="241"/>
      <c r="H193" s="243" t="s">
        <v>1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0" t="s">
        <v>163</v>
      </c>
      <c r="AU193" s="250" t="s">
        <v>88</v>
      </c>
      <c r="AV193" s="13" t="s">
        <v>86</v>
      </c>
      <c r="AW193" s="13" t="s">
        <v>33</v>
      </c>
      <c r="AX193" s="13" t="s">
        <v>78</v>
      </c>
      <c r="AY193" s="250" t="s">
        <v>150</v>
      </c>
    </row>
    <row r="194" s="14" customFormat="1">
      <c r="A194" s="14"/>
      <c r="B194" s="251"/>
      <c r="C194" s="252"/>
      <c r="D194" s="242" t="s">
        <v>163</v>
      </c>
      <c r="E194" s="253" t="s">
        <v>1</v>
      </c>
      <c r="F194" s="254" t="s">
        <v>1527</v>
      </c>
      <c r="G194" s="252"/>
      <c r="H194" s="255">
        <v>0.74299999999999999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1" t="s">
        <v>163</v>
      </c>
      <c r="AU194" s="261" t="s">
        <v>88</v>
      </c>
      <c r="AV194" s="14" t="s">
        <v>88</v>
      </c>
      <c r="AW194" s="14" t="s">
        <v>33</v>
      </c>
      <c r="AX194" s="14" t="s">
        <v>78</v>
      </c>
      <c r="AY194" s="261" t="s">
        <v>150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1528</v>
      </c>
      <c r="G195" s="252"/>
      <c r="H195" s="255">
        <v>36.850000000000001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78</v>
      </c>
      <c r="AY195" s="261" t="s">
        <v>150</v>
      </c>
    </row>
    <row r="196" s="15" customFormat="1">
      <c r="A196" s="15"/>
      <c r="B196" s="265"/>
      <c r="C196" s="266"/>
      <c r="D196" s="242" t="s">
        <v>163</v>
      </c>
      <c r="E196" s="267" t="s">
        <v>1</v>
      </c>
      <c r="F196" s="268" t="s">
        <v>311</v>
      </c>
      <c r="G196" s="266"/>
      <c r="H196" s="269">
        <v>37.593000000000004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5" t="s">
        <v>163</v>
      </c>
      <c r="AU196" s="275" t="s">
        <v>88</v>
      </c>
      <c r="AV196" s="15" t="s">
        <v>149</v>
      </c>
      <c r="AW196" s="15" t="s">
        <v>33</v>
      </c>
      <c r="AX196" s="15" t="s">
        <v>86</v>
      </c>
      <c r="AY196" s="275" t="s">
        <v>150</v>
      </c>
    </row>
    <row r="197" s="2" customFormat="1" ht="16.5" customHeight="1">
      <c r="A197" s="39"/>
      <c r="B197" s="40"/>
      <c r="C197" s="227" t="s">
        <v>255</v>
      </c>
      <c r="D197" s="227" t="s">
        <v>156</v>
      </c>
      <c r="E197" s="228" t="s">
        <v>1529</v>
      </c>
      <c r="F197" s="229" t="s">
        <v>1530</v>
      </c>
      <c r="G197" s="230" t="s">
        <v>283</v>
      </c>
      <c r="H197" s="231">
        <v>21</v>
      </c>
      <c r="I197" s="232"/>
      <c r="J197" s="233">
        <f>ROUND(I197*H197,2)</f>
        <v>0</v>
      </c>
      <c r="K197" s="229" t="s">
        <v>160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0.087419999999999998</v>
      </c>
      <c r="R197" s="236">
        <f>Q197*H197</f>
        <v>1.83582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149</v>
      </c>
      <c r="AT197" s="238" t="s">
        <v>156</v>
      </c>
      <c r="AU197" s="238" t="s">
        <v>88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86</v>
      </c>
      <c r="BK197" s="239">
        <f>ROUND(I197*H197,2)</f>
        <v>0</v>
      </c>
      <c r="BL197" s="18" t="s">
        <v>149</v>
      </c>
      <c r="BM197" s="238" t="s">
        <v>1531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1532</v>
      </c>
      <c r="G198" s="252"/>
      <c r="H198" s="255">
        <v>21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2" customFormat="1" ht="16.5" customHeight="1">
      <c r="A199" s="39"/>
      <c r="B199" s="40"/>
      <c r="C199" s="276" t="s">
        <v>357</v>
      </c>
      <c r="D199" s="276" t="s">
        <v>510</v>
      </c>
      <c r="E199" s="277" t="s">
        <v>1533</v>
      </c>
      <c r="F199" s="278" t="s">
        <v>1534</v>
      </c>
      <c r="G199" s="279" t="s">
        <v>283</v>
      </c>
      <c r="H199" s="280">
        <v>1</v>
      </c>
      <c r="I199" s="281"/>
      <c r="J199" s="282">
        <f>ROUND(I199*H199,2)</f>
        <v>0</v>
      </c>
      <c r="K199" s="278" t="s">
        <v>160</v>
      </c>
      <c r="L199" s="283"/>
      <c r="M199" s="284" t="s">
        <v>1</v>
      </c>
      <c r="N199" s="285" t="s">
        <v>43</v>
      </c>
      <c r="O199" s="92"/>
      <c r="P199" s="236">
        <f>O199*H199</f>
        <v>0</v>
      </c>
      <c r="Q199" s="236">
        <v>0.021000000000000001</v>
      </c>
      <c r="R199" s="236">
        <f>Q199*H199</f>
        <v>0.021000000000000001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197</v>
      </c>
      <c r="AT199" s="238" t="s">
        <v>510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1535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1536</v>
      </c>
      <c r="G200" s="252"/>
      <c r="H200" s="255">
        <v>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2" customFormat="1" ht="16.5" customHeight="1">
      <c r="A201" s="39"/>
      <c r="B201" s="40"/>
      <c r="C201" s="276" t="s">
        <v>364</v>
      </c>
      <c r="D201" s="276" t="s">
        <v>510</v>
      </c>
      <c r="E201" s="277" t="s">
        <v>1537</v>
      </c>
      <c r="F201" s="278" t="s">
        <v>1538</v>
      </c>
      <c r="G201" s="279" t="s">
        <v>283</v>
      </c>
      <c r="H201" s="280">
        <v>6</v>
      </c>
      <c r="I201" s="281"/>
      <c r="J201" s="282">
        <f>ROUND(I201*H201,2)</f>
        <v>0</v>
      </c>
      <c r="K201" s="278" t="s">
        <v>160</v>
      </c>
      <c r="L201" s="283"/>
      <c r="M201" s="284" t="s">
        <v>1</v>
      </c>
      <c r="N201" s="285" t="s">
        <v>43</v>
      </c>
      <c r="O201" s="92"/>
      <c r="P201" s="236">
        <f>O201*H201</f>
        <v>0</v>
      </c>
      <c r="Q201" s="236">
        <v>0.032000000000000001</v>
      </c>
      <c r="R201" s="236">
        <f>Q201*H201</f>
        <v>0.192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197</v>
      </c>
      <c r="AT201" s="238" t="s">
        <v>510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1539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1540</v>
      </c>
      <c r="G202" s="252"/>
      <c r="H202" s="255">
        <v>6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86</v>
      </c>
      <c r="AY202" s="261" t="s">
        <v>150</v>
      </c>
    </row>
    <row r="203" s="2" customFormat="1" ht="16.5" customHeight="1">
      <c r="A203" s="39"/>
      <c r="B203" s="40"/>
      <c r="C203" s="276" t="s">
        <v>370</v>
      </c>
      <c r="D203" s="276" t="s">
        <v>510</v>
      </c>
      <c r="E203" s="277" t="s">
        <v>1541</v>
      </c>
      <c r="F203" s="278" t="s">
        <v>1542</v>
      </c>
      <c r="G203" s="279" t="s">
        <v>283</v>
      </c>
      <c r="H203" s="280">
        <v>7</v>
      </c>
      <c r="I203" s="281"/>
      <c r="J203" s="282">
        <f>ROUND(I203*H203,2)</f>
        <v>0</v>
      </c>
      <c r="K203" s="278" t="s">
        <v>160</v>
      </c>
      <c r="L203" s="283"/>
      <c r="M203" s="284" t="s">
        <v>1</v>
      </c>
      <c r="N203" s="285" t="s">
        <v>43</v>
      </c>
      <c r="O203" s="92"/>
      <c r="P203" s="236">
        <f>O203*H203</f>
        <v>0</v>
      </c>
      <c r="Q203" s="236">
        <v>0.041000000000000002</v>
      </c>
      <c r="R203" s="236">
        <f>Q203*H203</f>
        <v>0.28700000000000003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197</v>
      </c>
      <c r="AT203" s="238" t="s">
        <v>510</v>
      </c>
      <c r="AU203" s="238" t="s">
        <v>88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86</v>
      </c>
      <c r="BK203" s="239">
        <f>ROUND(I203*H203,2)</f>
        <v>0</v>
      </c>
      <c r="BL203" s="18" t="s">
        <v>149</v>
      </c>
      <c r="BM203" s="238" t="s">
        <v>1543</v>
      </c>
    </row>
    <row r="204" s="14" customFormat="1">
      <c r="A204" s="14"/>
      <c r="B204" s="251"/>
      <c r="C204" s="252"/>
      <c r="D204" s="242" t="s">
        <v>163</v>
      </c>
      <c r="E204" s="253" t="s">
        <v>1</v>
      </c>
      <c r="F204" s="254" t="s">
        <v>1544</v>
      </c>
      <c r="G204" s="252"/>
      <c r="H204" s="255">
        <v>7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163</v>
      </c>
      <c r="AU204" s="261" t="s">
        <v>88</v>
      </c>
      <c r="AV204" s="14" t="s">
        <v>88</v>
      </c>
      <c r="AW204" s="14" t="s">
        <v>33</v>
      </c>
      <c r="AX204" s="14" t="s">
        <v>86</v>
      </c>
      <c r="AY204" s="261" t="s">
        <v>150</v>
      </c>
    </row>
    <row r="205" s="2" customFormat="1" ht="16.5" customHeight="1">
      <c r="A205" s="39"/>
      <c r="B205" s="40"/>
      <c r="C205" s="276" t="s">
        <v>7</v>
      </c>
      <c r="D205" s="276" t="s">
        <v>510</v>
      </c>
      <c r="E205" s="277" t="s">
        <v>1545</v>
      </c>
      <c r="F205" s="278" t="s">
        <v>1546</v>
      </c>
      <c r="G205" s="279" t="s">
        <v>283</v>
      </c>
      <c r="H205" s="280">
        <v>7</v>
      </c>
      <c r="I205" s="281"/>
      <c r="J205" s="282">
        <f>ROUND(I205*H205,2)</f>
        <v>0</v>
      </c>
      <c r="K205" s="278" t="s">
        <v>160</v>
      </c>
      <c r="L205" s="283"/>
      <c r="M205" s="284" t="s">
        <v>1</v>
      </c>
      <c r="N205" s="285" t="s">
        <v>43</v>
      </c>
      <c r="O205" s="92"/>
      <c r="P205" s="236">
        <f>O205*H205</f>
        <v>0</v>
      </c>
      <c r="Q205" s="236">
        <v>0.052999999999999998</v>
      </c>
      <c r="R205" s="236">
        <f>Q205*H205</f>
        <v>0.371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197</v>
      </c>
      <c r="AT205" s="238" t="s">
        <v>510</v>
      </c>
      <c r="AU205" s="238" t="s">
        <v>88</v>
      </c>
      <c r="AY205" s="18" t="s">
        <v>150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86</v>
      </c>
      <c r="BK205" s="239">
        <f>ROUND(I205*H205,2)</f>
        <v>0</v>
      </c>
      <c r="BL205" s="18" t="s">
        <v>149</v>
      </c>
      <c r="BM205" s="238" t="s">
        <v>1547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1544</v>
      </c>
      <c r="G206" s="252"/>
      <c r="H206" s="255">
        <v>7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12" customFormat="1" ht="22.8" customHeight="1">
      <c r="A207" s="12"/>
      <c r="B207" s="211"/>
      <c r="C207" s="212"/>
      <c r="D207" s="213" t="s">
        <v>77</v>
      </c>
      <c r="E207" s="225" t="s">
        <v>197</v>
      </c>
      <c r="F207" s="225" t="s">
        <v>808</v>
      </c>
      <c r="G207" s="212"/>
      <c r="H207" s="212"/>
      <c r="I207" s="215"/>
      <c r="J207" s="226">
        <f>BK207</f>
        <v>0</v>
      </c>
      <c r="K207" s="212"/>
      <c r="L207" s="217"/>
      <c r="M207" s="218"/>
      <c r="N207" s="219"/>
      <c r="O207" s="219"/>
      <c r="P207" s="220">
        <f>SUM(P208:P275)</f>
        <v>0</v>
      </c>
      <c r="Q207" s="219"/>
      <c r="R207" s="220">
        <f>SUM(R208:R275)</f>
        <v>57.786598420000004</v>
      </c>
      <c r="S207" s="219"/>
      <c r="T207" s="221">
        <f>SUM(T208:T275)</f>
        <v>2.1599999999999997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2" t="s">
        <v>86</v>
      </c>
      <c r="AT207" s="223" t="s">
        <v>77</v>
      </c>
      <c r="AU207" s="223" t="s">
        <v>86</v>
      </c>
      <c r="AY207" s="222" t="s">
        <v>150</v>
      </c>
      <c r="BK207" s="224">
        <f>SUM(BK208:BK275)</f>
        <v>0</v>
      </c>
    </row>
    <row r="208" s="2" customFormat="1" ht="21.75" customHeight="1">
      <c r="A208" s="39"/>
      <c r="B208" s="40"/>
      <c r="C208" s="227" t="s">
        <v>378</v>
      </c>
      <c r="D208" s="227" t="s">
        <v>156</v>
      </c>
      <c r="E208" s="228" t="s">
        <v>815</v>
      </c>
      <c r="F208" s="229" t="s">
        <v>816</v>
      </c>
      <c r="G208" s="230" t="s">
        <v>389</v>
      </c>
      <c r="H208" s="231">
        <v>7</v>
      </c>
      <c r="I208" s="232"/>
      <c r="J208" s="233">
        <f>ROUND(I208*H208,2)</f>
        <v>0</v>
      </c>
      <c r="K208" s="229" t="s">
        <v>160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0.029999999999999999</v>
      </c>
      <c r="T208" s="237">
        <f>S208*H208</f>
        <v>0.20999999999999999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149</v>
      </c>
      <c r="AT208" s="238" t="s">
        <v>156</v>
      </c>
      <c r="AU208" s="238" t="s">
        <v>88</v>
      </c>
      <c r="AY208" s="18" t="s">
        <v>150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86</v>
      </c>
      <c r="BK208" s="239">
        <f>ROUND(I208*H208,2)</f>
        <v>0</v>
      </c>
      <c r="BL208" s="18" t="s">
        <v>149</v>
      </c>
      <c r="BM208" s="238" t="s">
        <v>1548</v>
      </c>
    </row>
    <row r="209" s="13" customFormat="1">
      <c r="A209" s="13"/>
      <c r="B209" s="240"/>
      <c r="C209" s="241"/>
      <c r="D209" s="242" t="s">
        <v>163</v>
      </c>
      <c r="E209" s="243" t="s">
        <v>1</v>
      </c>
      <c r="F209" s="244" t="s">
        <v>1549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163</v>
      </c>
      <c r="AU209" s="250" t="s">
        <v>88</v>
      </c>
      <c r="AV209" s="13" t="s">
        <v>86</v>
      </c>
      <c r="AW209" s="13" t="s">
        <v>33</v>
      </c>
      <c r="AX209" s="13" t="s">
        <v>78</v>
      </c>
      <c r="AY209" s="250" t="s">
        <v>150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1550</v>
      </c>
      <c r="G210" s="252"/>
      <c r="H210" s="255">
        <v>7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86</v>
      </c>
      <c r="AY210" s="261" t="s">
        <v>150</v>
      </c>
    </row>
    <row r="211" s="2" customFormat="1" ht="16.5" customHeight="1">
      <c r="A211" s="39"/>
      <c r="B211" s="40"/>
      <c r="C211" s="227" t="s">
        <v>386</v>
      </c>
      <c r="D211" s="227" t="s">
        <v>156</v>
      </c>
      <c r="E211" s="228" t="s">
        <v>1551</v>
      </c>
      <c r="F211" s="229" t="s">
        <v>1552</v>
      </c>
      <c r="G211" s="230" t="s">
        <v>389</v>
      </c>
      <c r="H211" s="231">
        <v>363.69999999999999</v>
      </c>
      <c r="I211" s="232"/>
      <c r="J211" s="233">
        <f>ROUND(I211*H211,2)</f>
        <v>0</v>
      </c>
      <c r="K211" s="229" t="s">
        <v>160</v>
      </c>
      <c r="L211" s="45"/>
      <c r="M211" s="234" t="s">
        <v>1</v>
      </c>
      <c r="N211" s="235" t="s">
        <v>43</v>
      </c>
      <c r="O211" s="92"/>
      <c r="P211" s="236">
        <f>O211*H211</f>
        <v>0</v>
      </c>
      <c r="Q211" s="236">
        <v>2.0000000000000002E-05</v>
      </c>
      <c r="R211" s="236">
        <f>Q211*H211</f>
        <v>0.0072740000000000001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149</v>
      </c>
      <c r="AT211" s="238" t="s">
        <v>156</v>
      </c>
      <c r="AU211" s="238" t="s">
        <v>88</v>
      </c>
      <c r="AY211" s="18" t="s">
        <v>150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86</v>
      </c>
      <c r="BK211" s="239">
        <f>ROUND(I211*H211,2)</f>
        <v>0</v>
      </c>
      <c r="BL211" s="18" t="s">
        <v>149</v>
      </c>
      <c r="BM211" s="238" t="s">
        <v>1553</v>
      </c>
    </row>
    <row r="212" s="13" customFormat="1">
      <c r="A212" s="13"/>
      <c r="B212" s="240"/>
      <c r="C212" s="241"/>
      <c r="D212" s="242" t="s">
        <v>163</v>
      </c>
      <c r="E212" s="243" t="s">
        <v>1</v>
      </c>
      <c r="F212" s="244" t="s">
        <v>1554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163</v>
      </c>
      <c r="AU212" s="250" t="s">
        <v>88</v>
      </c>
      <c r="AV212" s="13" t="s">
        <v>86</v>
      </c>
      <c r="AW212" s="13" t="s">
        <v>33</v>
      </c>
      <c r="AX212" s="13" t="s">
        <v>78</v>
      </c>
      <c r="AY212" s="250" t="s">
        <v>150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1555</v>
      </c>
      <c r="G213" s="252"/>
      <c r="H213" s="255">
        <v>368.5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78</v>
      </c>
      <c r="AY213" s="261" t="s">
        <v>150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1556</v>
      </c>
      <c r="G214" s="252"/>
      <c r="H214" s="255">
        <v>-4.7999999999999998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78</v>
      </c>
      <c r="AY214" s="261" t="s">
        <v>150</v>
      </c>
    </row>
    <row r="215" s="15" customFormat="1">
      <c r="A215" s="15"/>
      <c r="B215" s="265"/>
      <c r="C215" s="266"/>
      <c r="D215" s="242" t="s">
        <v>163</v>
      </c>
      <c r="E215" s="267" t="s">
        <v>1</v>
      </c>
      <c r="F215" s="268" t="s">
        <v>311</v>
      </c>
      <c r="G215" s="266"/>
      <c r="H215" s="269">
        <v>363.69999999999999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163</v>
      </c>
      <c r="AU215" s="275" t="s">
        <v>88</v>
      </c>
      <c r="AV215" s="15" t="s">
        <v>149</v>
      </c>
      <c r="AW215" s="15" t="s">
        <v>33</v>
      </c>
      <c r="AX215" s="15" t="s">
        <v>86</v>
      </c>
      <c r="AY215" s="275" t="s">
        <v>150</v>
      </c>
    </row>
    <row r="216" s="2" customFormat="1" ht="16.5" customHeight="1">
      <c r="A216" s="39"/>
      <c r="B216" s="40"/>
      <c r="C216" s="276" t="s">
        <v>392</v>
      </c>
      <c r="D216" s="276" t="s">
        <v>510</v>
      </c>
      <c r="E216" s="277" t="s">
        <v>1557</v>
      </c>
      <c r="F216" s="278" t="s">
        <v>1558</v>
      </c>
      <c r="G216" s="279" t="s">
        <v>389</v>
      </c>
      <c r="H216" s="280">
        <v>374.61099999999999</v>
      </c>
      <c r="I216" s="281"/>
      <c r="J216" s="282">
        <f>ROUND(I216*H216,2)</f>
        <v>0</v>
      </c>
      <c r="K216" s="278" t="s">
        <v>160</v>
      </c>
      <c r="L216" s="283"/>
      <c r="M216" s="284" t="s">
        <v>1</v>
      </c>
      <c r="N216" s="285" t="s">
        <v>43</v>
      </c>
      <c r="O216" s="92"/>
      <c r="P216" s="236">
        <f>O216*H216</f>
        <v>0</v>
      </c>
      <c r="Q216" s="236">
        <v>0.01052</v>
      </c>
      <c r="R216" s="236">
        <f>Q216*H216</f>
        <v>3.9409077199999998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510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1559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1560</v>
      </c>
      <c r="G217" s="252"/>
      <c r="H217" s="255">
        <v>363.69999999999999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86</v>
      </c>
      <c r="AY217" s="261" t="s">
        <v>150</v>
      </c>
    </row>
    <row r="218" s="13" customFormat="1">
      <c r="A218" s="13"/>
      <c r="B218" s="240"/>
      <c r="C218" s="241"/>
      <c r="D218" s="242" t="s">
        <v>163</v>
      </c>
      <c r="E218" s="243" t="s">
        <v>1</v>
      </c>
      <c r="F218" s="244" t="s">
        <v>1561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163</v>
      </c>
      <c r="AU218" s="250" t="s">
        <v>88</v>
      </c>
      <c r="AV218" s="13" t="s">
        <v>86</v>
      </c>
      <c r="AW218" s="13" t="s">
        <v>33</v>
      </c>
      <c r="AX218" s="13" t="s">
        <v>78</v>
      </c>
      <c r="AY218" s="250" t="s">
        <v>150</v>
      </c>
    </row>
    <row r="219" s="14" customFormat="1">
      <c r="A219" s="14"/>
      <c r="B219" s="251"/>
      <c r="C219" s="252"/>
      <c r="D219" s="242" t="s">
        <v>163</v>
      </c>
      <c r="E219" s="252"/>
      <c r="F219" s="254" t="s">
        <v>1562</v>
      </c>
      <c r="G219" s="252"/>
      <c r="H219" s="255">
        <v>374.61099999999999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163</v>
      </c>
      <c r="AU219" s="261" t="s">
        <v>88</v>
      </c>
      <c r="AV219" s="14" t="s">
        <v>88</v>
      </c>
      <c r="AW219" s="14" t="s">
        <v>4</v>
      </c>
      <c r="AX219" s="14" t="s">
        <v>86</v>
      </c>
      <c r="AY219" s="261" t="s">
        <v>150</v>
      </c>
    </row>
    <row r="220" s="2" customFormat="1" ht="21.75" customHeight="1">
      <c r="A220" s="39"/>
      <c r="B220" s="40"/>
      <c r="C220" s="227" t="s">
        <v>398</v>
      </c>
      <c r="D220" s="227" t="s">
        <v>156</v>
      </c>
      <c r="E220" s="228" t="s">
        <v>1563</v>
      </c>
      <c r="F220" s="229" t="s">
        <v>1564</v>
      </c>
      <c r="G220" s="230" t="s">
        <v>389</v>
      </c>
      <c r="H220" s="231">
        <v>4.9699999999999998</v>
      </c>
      <c r="I220" s="232"/>
      <c r="J220" s="233">
        <f>ROUND(I220*H220,2)</f>
        <v>0</v>
      </c>
      <c r="K220" s="229" t="s">
        <v>160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3.0000000000000001E-05</v>
      </c>
      <c r="R220" s="236">
        <f>Q220*H220</f>
        <v>0.00014909999999999999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149</v>
      </c>
      <c r="AT220" s="238" t="s">
        <v>156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1565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1566</v>
      </c>
      <c r="G221" s="252"/>
      <c r="H221" s="255">
        <v>5.5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78</v>
      </c>
      <c r="AY221" s="261" t="s">
        <v>150</v>
      </c>
    </row>
    <row r="222" s="14" customFormat="1">
      <c r="A222" s="14"/>
      <c r="B222" s="251"/>
      <c r="C222" s="252"/>
      <c r="D222" s="242" t="s">
        <v>163</v>
      </c>
      <c r="E222" s="253" t="s">
        <v>1</v>
      </c>
      <c r="F222" s="254" t="s">
        <v>1567</v>
      </c>
      <c r="G222" s="252"/>
      <c r="H222" s="255">
        <v>-0.53000000000000003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163</v>
      </c>
      <c r="AU222" s="261" t="s">
        <v>88</v>
      </c>
      <c r="AV222" s="14" t="s">
        <v>88</v>
      </c>
      <c r="AW222" s="14" t="s">
        <v>33</v>
      </c>
      <c r="AX222" s="14" t="s">
        <v>78</v>
      </c>
      <c r="AY222" s="261" t="s">
        <v>150</v>
      </c>
    </row>
    <row r="223" s="15" customFormat="1">
      <c r="A223" s="15"/>
      <c r="B223" s="265"/>
      <c r="C223" s="266"/>
      <c r="D223" s="242" t="s">
        <v>163</v>
      </c>
      <c r="E223" s="267" t="s">
        <v>1</v>
      </c>
      <c r="F223" s="268" t="s">
        <v>311</v>
      </c>
      <c r="G223" s="266"/>
      <c r="H223" s="269">
        <v>4.9699999999999998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163</v>
      </c>
      <c r="AU223" s="275" t="s">
        <v>88</v>
      </c>
      <c r="AV223" s="15" t="s">
        <v>149</v>
      </c>
      <c r="AW223" s="15" t="s">
        <v>33</v>
      </c>
      <c r="AX223" s="15" t="s">
        <v>86</v>
      </c>
      <c r="AY223" s="275" t="s">
        <v>150</v>
      </c>
    </row>
    <row r="224" s="2" customFormat="1" ht="16.5" customHeight="1">
      <c r="A224" s="39"/>
      <c r="B224" s="40"/>
      <c r="C224" s="276" t="s">
        <v>405</v>
      </c>
      <c r="D224" s="276" t="s">
        <v>510</v>
      </c>
      <c r="E224" s="277" t="s">
        <v>1568</v>
      </c>
      <c r="F224" s="278" t="s">
        <v>1569</v>
      </c>
      <c r="G224" s="279" t="s">
        <v>389</v>
      </c>
      <c r="H224" s="280">
        <v>5.0449999999999999</v>
      </c>
      <c r="I224" s="281"/>
      <c r="J224" s="282">
        <f>ROUND(I224*H224,2)</f>
        <v>0</v>
      </c>
      <c r="K224" s="278" t="s">
        <v>160</v>
      </c>
      <c r="L224" s="283"/>
      <c r="M224" s="284" t="s">
        <v>1</v>
      </c>
      <c r="N224" s="285" t="s">
        <v>43</v>
      </c>
      <c r="O224" s="92"/>
      <c r="P224" s="236">
        <f>O224*H224</f>
        <v>0</v>
      </c>
      <c r="Q224" s="236">
        <v>0.01528</v>
      </c>
      <c r="R224" s="236">
        <f>Q224*H224</f>
        <v>0.077087600000000006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197</v>
      </c>
      <c r="AT224" s="238" t="s">
        <v>510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1570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1571</v>
      </c>
      <c r="G225" s="252"/>
      <c r="H225" s="255">
        <v>4.9699999999999998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86</v>
      </c>
      <c r="AY225" s="261" t="s">
        <v>150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1275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88</v>
      </c>
      <c r="AV226" s="13" t="s">
        <v>86</v>
      </c>
      <c r="AW226" s="13" t="s">
        <v>33</v>
      </c>
      <c r="AX226" s="13" t="s">
        <v>78</v>
      </c>
      <c r="AY226" s="250" t="s">
        <v>150</v>
      </c>
    </row>
    <row r="227" s="14" customFormat="1">
      <c r="A227" s="14"/>
      <c r="B227" s="251"/>
      <c r="C227" s="252"/>
      <c r="D227" s="242" t="s">
        <v>163</v>
      </c>
      <c r="E227" s="252"/>
      <c r="F227" s="254" t="s">
        <v>1572</v>
      </c>
      <c r="G227" s="252"/>
      <c r="H227" s="255">
        <v>5.0449999999999999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163</v>
      </c>
      <c r="AU227" s="261" t="s">
        <v>88</v>
      </c>
      <c r="AV227" s="14" t="s">
        <v>88</v>
      </c>
      <c r="AW227" s="14" t="s">
        <v>4</v>
      </c>
      <c r="AX227" s="14" t="s">
        <v>86</v>
      </c>
      <c r="AY227" s="261" t="s">
        <v>150</v>
      </c>
    </row>
    <row r="228" s="2" customFormat="1" ht="24.15" customHeight="1">
      <c r="A228" s="39"/>
      <c r="B228" s="40"/>
      <c r="C228" s="227" t="s">
        <v>410</v>
      </c>
      <c r="D228" s="227" t="s">
        <v>156</v>
      </c>
      <c r="E228" s="228" t="s">
        <v>1573</v>
      </c>
      <c r="F228" s="229" t="s">
        <v>1574</v>
      </c>
      <c r="G228" s="230" t="s">
        <v>283</v>
      </c>
      <c r="H228" s="231">
        <v>15</v>
      </c>
      <c r="I228" s="232"/>
      <c r="J228" s="233">
        <f>ROUND(I228*H228,2)</f>
        <v>0</v>
      </c>
      <c r="K228" s="229" t="s">
        <v>160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149</v>
      </c>
      <c r="AT228" s="238" t="s">
        <v>156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1575</v>
      </c>
    </row>
    <row r="229" s="14" customFormat="1">
      <c r="A229" s="14"/>
      <c r="B229" s="251"/>
      <c r="C229" s="252"/>
      <c r="D229" s="242" t="s">
        <v>163</v>
      </c>
      <c r="E229" s="253" t="s">
        <v>1</v>
      </c>
      <c r="F229" s="254" t="s">
        <v>1576</v>
      </c>
      <c r="G229" s="252"/>
      <c r="H229" s="255">
        <v>15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163</v>
      </c>
      <c r="AU229" s="261" t="s">
        <v>88</v>
      </c>
      <c r="AV229" s="14" t="s">
        <v>88</v>
      </c>
      <c r="AW229" s="14" t="s">
        <v>33</v>
      </c>
      <c r="AX229" s="14" t="s">
        <v>86</v>
      </c>
      <c r="AY229" s="261" t="s">
        <v>150</v>
      </c>
    </row>
    <row r="230" s="2" customFormat="1" ht="16.5" customHeight="1">
      <c r="A230" s="39"/>
      <c r="B230" s="40"/>
      <c r="C230" s="276" t="s">
        <v>416</v>
      </c>
      <c r="D230" s="276" t="s">
        <v>510</v>
      </c>
      <c r="E230" s="277" t="s">
        <v>1577</v>
      </c>
      <c r="F230" s="278" t="s">
        <v>1578</v>
      </c>
      <c r="G230" s="279" t="s">
        <v>283</v>
      </c>
      <c r="H230" s="280">
        <v>15</v>
      </c>
      <c r="I230" s="281"/>
      <c r="J230" s="282">
        <f>ROUND(I230*H230,2)</f>
        <v>0</v>
      </c>
      <c r="K230" s="278" t="s">
        <v>160</v>
      </c>
      <c r="L230" s="283"/>
      <c r="M230" s="284" t="s">
        <v>1</v>
      </c>
      <c r="N230" s="285" t="s">
        <v>43</v>
      </c>
      <c r="O230" s="92"/>
      <c r="P230" s="236">
        <f>O230*H230</f>
        <v>0</v>
      </c>
      <c r="Q230" s="236">
        <v>0.0037000000000000002</v>
      </c>
      <c r="R230" s="236">
        <f>Q230*H230</f>
        <v>0.055500000000000001</v>
      </c>
      <c r="S230" s="236">
        <v>0</v>
      </c>
      <c r="T230" s="23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8" t="s">
        <v>197</v>
      </c>
      <c r="AT230" s="238" t="s">
        <v>510</v>
      </c>
      <c r="AU230" s="238" t="s">
        <v>88</v>
      </c>
      <c r="AY230" s="18" t="s">
        <v>150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8" t="s">
        <v>86</v>
      </c>
      <c r="BK230" s="239">
        <f>ROUND(I230*H230,2)</f>
        <v>0</v>
      </c>
      <c r="BL230" s="18" t="s">
        <v>149</v>
      </c>
      <c r="BM230" s="238" t="s">
        <v>1579</v>
      </c>
    </row>
    <row r="231" s="14" customFormat="1">
      <c r="A231" s="14"/>
      <c r="B231" s="251"/>
      <c r="C231" s="252"/>
      <c r="D231" s="242" t="s">
        <v>163</v>
      </c>
      <c r="E231" s="253" t="s">
        <v>1</v>
      </c>
      <c r="F231" s="254" t="s">
        <v>1580</v>
      </c>
      <c r="G231" s="252"/>
      <c r="H231" s="255">
        <v>15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163</v>
      </c>
      <c r="AU231" s="261" t="s">
        <v>88</v>
      </c>
      <c r="AV231" s="14" t="s">
        <v>88</v>
      </c>
      <c r="AW231" s="14" t="s">
        <v>33</v>
      </c>
      <c r="AX231" s="14" t="s">
        <v>86</v>
      </c>
      <c r="AY231" s="261" t="s">
        <v>150</v>
      </c>
    </row>
    <row r="232" s="2" customFormat="1" ht="24.15" customHeight="1">
      <c r="A232" s="39"/>
      <c r="B232" s="40"/>
      <c r="C232" s="227" t="s">
        <v>423</v>
      </c>
      <c r="D232" s="227" t="s">
        <v>156</v>
      </c>
      <c r="E232" s="228" t="s">
        <v>1581</v>
      </c>
      <c r="F232" s="229" t="s">
        <v>1582</v>
      </c>
      <c r="G232" s="230" t="s">
        <v>283</v>
      </c>
      <c r="H232" s="231">
        <v>1</v>
      </c>
      <c r="I232" s="232"/>
      <c r="J232" s="233">
        <f>ROUND(I232*H232,2)</f>
        <v>0</v>
      </c>
      <c r="K232" s="229" t="s">
        <v>160</v>
      </c>
      <c r="L232" s="45"/>
      <c r="M232" s="234" t="s">
        <v>1</v>
      </c>
      <c r="N232" s="235" t="s">
        <v>43</v>
      </c>
      <c r="O232" s="92"/>
      <c r="P232" s="236">
        <f>O232*H232</f>
        <v>0</v>
      </c>
      <c r="Q232" s="236">
        <v>0.00010000000000000001</v>
      </c>
      <c r="R232" s="236">
        <f>Q232*H232</f>
        <v>0.00010000000000000001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149</v>
      </c>
      <c r="AT232" s="238" t="s">
        <v>156</v>
      </c>
      <c r="AU232" s="238" t="s">
        <v>88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86</v>
      </c>
      <c r="BK232" s="239">
        <f>ROUND(I232*H232,2)</f>
        <v>0</v>
      </c>
      <c r="BL232" s="18" t="s">
        <v>149</v>
      </c>
      <c r="BM232" s="238" t="s">
        <v>1583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1584</v>
      </c>
      <c r="G233" s="252"/>
      <c r="H233" s="255">
        <v>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88</v>
      </c>
      <c r="AV233" s="14" t="s">
        <v>88</v>
      </c>
      <c r="AW233" s="14" t="s">
        <v>33</v>
      </c>
      <c r="AX233" s="14" t="s">
        <v>86</v>
      </c>
      <c r="AY233" s="261" t="s">
        <v>150</v>
      </c>
    </row>
    <row r="234" s="2" customFormat="1" ht="16.5" customHeight="1">
      <c r="A234" s="39"/>
      <c r="B234" s="40"/>
      <c r="C234" s="276" t="s">
        <v>429</v>
      </c>
      <c r="D234" s="276" t="s">
        <v>510</v>
      </c>
      <c r="E234" s="277" t="s">
        <v>1585</v>
      </c>
      <c r="F234" s="278" t="s">
        <v>1586</v>
      </c>
      <c r="G234" s="279" t="s">
        <v>283</v>
      </c>
      <c r="H234" s="280">
        <v>1</v>
      </c>
      <c r="I234" s="281"/>
      <c r="J234" s="282">
        <f>ROUND(I234*H234,2)</f>
        <v>0</v>
      </c>
      <c r="K234" s="278" t="s">
        <v>160</v>
      </c>
      <c r="L234" s="283"/>
      <c r="M234" s="284" t="s">
        <v>1</v>
      </c>
      <c r="N234" s="285" t="s">
        <v>43</v>
      </c>
      <c r="O234" s="92"/>
      <c r="P234" s="236">
        <f>O234*H234</f>
        <v>0</v>
      </c>
      <c r="Q234" s="236">
        <v>0.0097999999999999997</v>
      </c>
      <c r="R234" s="236">
        <f>Q234*H234</f>
        <v>0.0097999999999999997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197</v>
      </c>
      <c r="AT234" s="238" t="s">
        <v>510</v>
      </c>
      <c r="AU234" s="238" t="s">
        <v>88</v>
      </c>
      <c r="AY234" s="18" t="s">
        <v>150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86</v>
      </c>
      <c r="BK234" s="239">
        <f>ROUND(I234*H234,2)</f>
        <v>0</v>
      </c>
      <c r="BL234" s="18" t="s">
        <v>149</v>
      </c>
      <c r="BM234" s="238" t="s">
        <v>1587</v>
      </c>
    </row>
    <row r="235" s="14" customFormat="1">
      <c r="A235" s="14"/>
      <c r="B235" s="251"/>
      <c r="C235" s="252"/>
      <c r="D235" s="242" t="s">
        <v>163</v>
      </c>
      <c r="E235" s="253" t="s">
        <v>1</v>
      </c>
      <c r="F235" s="254" t="s">
        <v>862</v>
      </c>
      <c r="G235" s="252"/>
      <c r="H235" s="255">
        <v>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163</v>
      </c>
      <c r="AU235" s="261" t="s">
        <v>88</v>
      </c>
      <c r="AV235" s="14" t="s">
        <v>88</v>
      </c>
      <c r="AW235" s="14" t="s">
        <v>33</v>
      </c>
      <c r="AX235" s="14" t="s">
        <v>86</v>
      </c>
      <c r="AY235" s="261" t="s">
        <v>150</v>
      </c>
    </row>
    <row r="236" s="2" customFormat="1" ht="24.15" customHeight="1">
      <c r="A236" s="39"/>
      <c r="B236" s="40"/>
      <c r="C236" s="227" t="s">
        <v>434</v>
      </c>
      <c r="D236" s="227" t="s">
        <v>156</v>
      </c>
      <c r="E236" s="228" t="s">
        <v>1588</v>
      </c>
      <c r="F236" s="229" t="s">
        <v>1589</v>
      </c>
      <c r="G236" s="230" t="s">
        <v>283</v>
      </c>
      <c r="H236" s="231">
        <v>1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0.00010000000000000001</v>
      </c>
      <c r="R236" s="236">
        <f>Q236*H236</f>
        <v>0.00010000000000000001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149</v>
      </c>
      <c r="AT236" s="238" t="s">
        <v>156</v>
      </c>
      <c r="AU236" s="238" t="s">
        <v>88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86</v>
      </c>
      <c r="BK236" s="239">
        <f>ROUND(I236*H236,2)</f>
        <v>0</v>
      </c>
      <c r="BL236" s="18" t="s">
        <v>149</v>
      </c>
      <c r="BM236" s="238" t="s">
        <v>1590</v>
      </c>
    </row>
    <row r="237" s="14" customFormat="1">
      <c r="A237" s="14"/>
      <c r="B237" s="251"/>
      <c r="C237" s="252"/>
      <c r="D237" s="242" t="s">
        <v>163</v>
      </c>
      <c r="E237" s="253" t="s">
        <v>1</v>
      </c>
      <c r="F237" s="254" t="s">
        <v>1591</v>
      </c>
      <c r="G237" s="252"/>
      <c r="H237" s="255">
        <v>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163</v>
      </c>
      <c r="AU237" s="261" t="s">
        <v>88</v>
      </c>
      <c r="AV237" s="14" t="s">
        <v>88</v>
      </c>
      <c r="AW237" s="14" t="s">
        <v>33</v>
      </c>
      <c r="AX237" s="14" t="s">
        <v>86</v>
      </c>
      <c r="AY237" s="261" t="s">
        <v>150</v>
      </c>
    </row>
    <row r="238" s="2" customFormat="1" ht="16.5" customHeight="1">
      <c r="A238" s="39"/>
      <c r="B238" s="40"/>
      <c r="C238" s="276" t="s">
        <v>439</v>
      </c>
      <c r="D238" s="276" t="s">
        <v>510</v>
      </c>
      <c r="E238" s="277" t="s">
        <v>1592</v>
      </c>
      <c r="F238" s="278" t="s">
        <v>1593</v>
      </c>
      <c r="G238" s="279" t="s">
        <v>283</v>
      </c>
      <c r="H238" s="280">
        <v>1</v>
      </c>
      <c r="I238" s="281"/>
      <c r="J238" s="282">
        <f>ROUND(I238*H238,2)</f>
        <v>0</v>
      </c>
      <c r="K238" s="278" t="s">
        <v>160</v>
      </c>
      <c r="L238" s="283"/>
      <c r="M238" s="284" t="s">
        <v>1</v>
      </c>
      <c r="N238" s="285" t="s">
        <v>43</v>
      </c>
      <c r="O238" s="92"/>
      <c r="P238" s="236">
        <f>O238*H238</f>
        <v>0</v>
      </c>
      <c r="Q238" s="236">
        <v>0.0035000000000000001</v>
      </c>
      <c r="R238" s="236">
        <f>Q238*H238</f>
        <v>0.0035000000000000001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197</v>
      </c>
      <c r="AT238" s="238" t="s">
        <v>510</v>
      </c>
      <c r="AU238" s="238" t="s">
        <v>88</v>
      </c>
      <c r="AY238" s="18" t="s">
        <v>150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86</v>
      </c>
      <c r="BK238" s="239">
        <f>ROUND(I238*H238,2)</f>
        <v>0</v>
      </c>
      <c r="BL238" s="18" t="s">
        <v>149</v>
      </c>
      <c r="BM238" s="238" t="s">
        <v>1594</v>
      </c>
    </row>
    <row r="239" s="14" customFormat="1">
      <c r="A239" s="14"/>
      <c r="B239" s="251"/>
      <c r="C239" s="252"/>
      <c r="D239" s="242" t="s">
        <v>163</v>
      </c>
      <c r="E239" s="253" t="s">
        <v>1</v>
      </c>
      <c r="F239" s="254" t="s">
        <v>1595</v>
      </c>
      <c r="G239" s="252"/>
      <c r="H239" s="255">
        <v>1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163</v>
      </c>
      <c r="AU239" s="261" t="s">
        <v>88</v>
      </c>
      <c r="AV239" s="14" t="s">
        <v>88</v>
      </c>
      <c r="AW239" s="14" t="s">
        <v>33</v>
      </c>
      <c r="AX239" s="14" t="s">
        <v>86</v>
      </c>
      <c r="AY239" s="261" t="s">
        <v>150</v>
      </c>
    </row>
    <row r="240" s="2" customFormat="1" ht="16.5" customHeight="1">
      <c r="A240" s="39"/>
      <c r="B240" s="40"/>
      <c r="C240" s="227" t="s">
        <v>444</v>
      </c>
      <c r="D240" s="227" t="s">
        <v>156</v>
      </c>
      <c r="E240" s="228" t="s">
        <v>1596</v>
      </c>
      <c r="F240" s="229" t="s">
        <v>1597</v>
      </c>
      <c r="G240" s="230" t="s">
        <v>1598</v>
      </c>
      <c r="H240" s="231">
        <v>13</v>
      </c>
      <c r="I240" s="232"/>
      <c r="J240" s="233">
        <f>ROUND(I240*H240,2)</f>
        <v>0</v>
      </c>
      <c r="K240" s="229" t="s">
        <v>160</v>
      </c>
      <c r="L240" s="45"/>
      <c r="M240" s="234" t="s">
        <v>1</v>
      </c>
      <c r="N240" s="235" t="s">
        <v>43</v>
      </c>
      <c r="O240" s="92"/>
      <c r="P240" s="236">
        <f>O240*H240</f>
        <v>0</v>
      </c>
      <c r="Q240" s="236">
        <v>0.00031</v>
      </c>
      <c r="R240" s="236">
        <f>Q240*H240</f>
        <v>0.0040299999999999997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149</v>
      </c>
      <c r="AT240" s="238" t="s">
        <v>156</v>
      </c>
      <c r="AU240" s="238" t="s">
        <v>88</v>
      </c>
      <c r="AY240" s="18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86</v>
      </c>
      <c r="BK240" s="239">
        <f>ROUND(I240*H240,2)</f>
        <v>0</v>
      </c>
      <c r="BL240" s="18" t="s">
        <v>149</v>
      </c>
      <c r="BM240" s="238" t="s">
        <v>1599</v>
      </c>
    </row>
    <row r="241" s="14" customFormat="1">
      <c r="A241" s="14"/>
      <c r="B241" s="251"/>
      <c r="C241" s="252"/>
      <c r="D241" s="242" t="s">
        <v>163</v>
      </c>
      <c r="E241" s="253" t="s">
        <v>1</v>
      </c>
      <c r="F241" s="254" t="s">
        <v>1600</v>
      </c>
      <c r="G241" s="252"/>
      <c r="H241" s="255">
        <v>13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163</v>
      </c>
      <c r="AU241" s="261" t="s">
        <v>88</v>
      </c>
      <c r="AV241" s="14" t="s">
        <v>88</v>
      </c>
      <c r="AW241" s="14" t="s">
        <v>33</v>
      </c>
      <c r="AX241" s="14" t="s">
        <v>86</v>
      </c>
      <c r="AY241" s="261" t="s">
        <v>150</v>
      </c>
    </row>
    <row r="242" s="2" customFormat="1" ht="16.5" customHeight="1">
      <c r="A242" s="39"/>
      <c r="B242" s="40"/>
      <c r="C242" s="227" t="s">
        <v>449</v>
      </c>
      <c r="D242" s="227" t="s">
        <v>156</v>
      </c>
      <c r="E242" s="228" t="s">
        <v>1601</v>
      </c>
      <c r="F242" s="229" t="s">
        <v>1602</v>
      </c>
      <c r="G242" s="230" t="s">
        <v>1598</v>
      </c>
      <c r="H242" s="231">
        <v>2</v>
      </c>
      <c r="I242" s="232"/>
      <c r="J242" s="233">
        <f>ROUND(I242*H242,2)</f>
        <v>0</v>
      </c>
      <c r="K242" s="229" t="s">
        <v>160</v>
      </c>
      <c r="L242" s="45"/>
      <c r="M242" s="234" t="s">
        <v>1</v>
      </c>
      <c r="N242" s="235" t="s">
        <v>43</v>
      </c>
      <c r="O242" s="92"/>
      <c r="P242" s="236">
        <f>O242*H242</f>
        <v>0</v>
      </c>
      <c r="Q242" s="236">
        <v>0.00025000000000000001</v>
      </c>
      <c r="R242" s="236">
        <f>Q242*H242</f>
        <v>0.00050000000000000001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149</v>
      </c>
      <c r="AT242" s="238" t="s">
        <v>156</v>
      </c>
      <c r="AU242" s="238" t="s">
        <v>88</v>
      </c>
      <c r="AY242" s="18" t="s">
        <v>150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86</v>
      </c>
      <c r="BK242" s="239">
        <f>ROUND(I242*H242,2)</f>
        <v>0</v>
      </c>
      <c r="BL242" s="18" t="s">
        <v>149</v>
      </c>
      <c r="BM242" s="238" t="s">
        <v>1603</v>
      </c>
    </row>
    <row r="243" s="14" customFormat="1">
      <c r="A243" s="14"/>
      <c r="B243" s="251"/>
      <c r="C243" s="252"/>
      <c r="D243" s="242" t="s">
        <v>163</v>
      </c>
      <c r="E243" s="253" t="s">
        <v>1</v>
      </c>
      <c r="F243" s="254" t="s">
        <v>1604</v>
      </c>
      <c r="G243" s="252"/>
      <c r="H243" s="255">
        <v>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163</v>
      </c>
      <c r="AU243" s="261" t="s">
        <v>88</v>
      </c>
      <c r="AV243" s="14" t="s">
        <v>88</v>
      </c>
      <c r="AW243" s="14" t="s">
        <v>33</v>
      </c>
      <c r="AX243" s="14" t="s">
        <v>86</v>
      </c>
      <c r="AY243" s="261" t="s">
        <v>150</v>
      </c>
    </row>
    <row r="244" s="2" customFormat="1" ht="21.75" customHeight="1">
      <c r="A244" s="39"/>
      <c r="B244" s="40"/>
      <c r="C244" s="227" t="s">
        <v>454</v>
      </c>
      <c r="D244" s="227" t="s">
        <v>156</v>
      </c>
      <c r="E244" s="228" t="s">
        <v>1605</v>
      </c>
      <c r="F244" s="229" t="s">
        <v>1606</v>
      </c>
      <c r="G244" s="230" t="s">
        <v>401</v>
      </c>
      <c r="H244" s="231">
        <v>3</v>
      </c>
      <c r="I244" s="232"/>
      <c r="J244" s="233">
        <f>ROUND(I244*H244,2)</f>
        <v>0</v>
      </c>
      <c r="K244" s="229" t="s">
        <v>160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0</v>
      </c>
      <c r="R244" s="236">
        <f>Q244*H244</f>
        <v>0</v>
      </c>
      <c r="S244" s="236">
        <v>0.59999999999999998</v>
      </c>
      <c r="T244" s="237">
        <f>S244*H244</f>
        <v>1.7999999999999998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149</v>
      </c>
      <c r="AT244" s="238" t="s">
        <v>156</v>
      </c>
      <c r="AU244" s="238" t="s">
        <v>88</v>
      </c>
      <c r="AY244" s="18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86</v>
      </c>
      <c r="BK244" s="239">
        <f>ROUND(I244*H244,2)</f>
        <v>0</v>
      </c>
      <c r="BL244" s="18" t="s">
        <v>149</v>
      </c>
      <c r="BM244" s="238" t="s">
        <v>1607</v>
      </c>
    </row>
    <row r="245" s="13" customFormat="1">
      <c r="A245" s="13"/>
      <c r="B245" s="240"/>
      <c r="C245" s="241"/>
      <c r="D245" s="242" t="s">
        <v>163</v>
      </c>
      <c r="E245" s="243" t="s">
        <v>1</v>
      </c>
      <c r="F245" s="244" t="s">
        <v>1608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163</v>
      </c>
      <c r="AU245" s="250" t="s">
        <v>88</v>
      </c>
      <c r="AV245" s="13" t="s">
        <v>86</v>
      </c>
      <c r="AW245" s="13" t="s">
        <v>33</v>
      </c>
      <c r="AX245" s="13" t="s">
        <v>78</v>
      </c>
      <c r="AY245" s="250" t="s">
        <v>150</v>
      </c>
    </row>
    <row r="246" s="14" customFormat="1">
      <c r="A246" s="14"/>
      <c r="B246" s="251"/>
      <c r="C246" s="252"/>
      <c r="D246" s="242" t="s">
        <v>163</v>
      </c>
      <c r="E246" s="253" t="s">
        <v>1</v>
      </c>
      <c r="F246" s="254" t="s">
        <v>1609</v>
      </c>
      <c r="G246" s="252"/>
      <c r="H246" s="255">
        <v>3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163</v>
      </c>
      <c r="AU246" s="261" t="s">
        <v>88</v>
      </c>
      <c r="AV246" s="14" t="s">
        <v>88</v>
      </c>
      <c r="AW246" s="14" t="s">
        <v>33</v>
      </c>
      <c r="AX246" s="14" t="s">
        <v>86</v>
      </c>
      <c r="AY246" s="261" t="s">
        <v>150</v>
      </c>
    </row>
    <row r="247" s="2" customFormat="1" ht="24.15" customHeight="1">
      <c r="A247" s="39"/>
      <c r="B247" s="40"/>
      <c r="C247" s="227" t="s">
        <v>459</v>
      </c>
      <c r="D247" s="227" t="s">
        <v>156</v>
      </c>
      <c r="E247" s="228" t="s">
        <v>1610</v>
      </c>
      <c r="F247" s="229" t="s">
        <v>1611</v>
      </c>
      <c r="G247" s="230" t="s">
        <v>283</v>
      </c>
      <c r="H247" s="231">
        <v>9</v>
      </c>
      <c r="I247" s="232"/>
      <c r="J247" s="233">
        <f>ROUND(I247*H247,2)</f>
        <v>0</v>
      </c>
      <c r="K247" s="229" t="s">
        <v>160</v>
      </c>
      <c r="L247" s="45"/>
      <c r="M247" s="234" t="s">
        <v>1</v>
      </c>
      <c r="N247" s="235" t="s">
        <v>43</v>
      </c>
      <c r="O247" s="92"/>
      <c r="P247" s="236">
        <f>O247*H247</f>
        <v>0</v>
      </c>
      <c r="Q247" s="236">
        <v>2.1158700000000001</v>
      </c>
      <c r="R247" s="236">
        <f>Q247*H247</f>
        <v>19.042830000000002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149</v>
      </c>
      <c r="AT247" s="238" t="s">
        <v>156</v>
      </c>
      <c r="AU247" s="238" t="s">
        <v>88</v>
      </c>
      <c r="AY247" s="18" t="s">
        <v>150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86</v>
      </c>
      <c r="BK247" s="239">
        <f>ROUND(I247*H247,2)</f>
        <v>0</v>
      </c>
      <c r="BL247" s="18" t="s">
        <v>149</v>
      </c>
      <c r="BM247" s="238" t="s">
        <v>1612</v>
      </c>
    </row>
    <row r="248" s="14" customFormat="1">
      <c r="A248" s="14"/>
      <c r="B248" s="251"/>
      <c r="C248" s="252"/>
      <c r="D248" s="242" t="s">
        <v>163</v>
      </c>
      <c r="E248" s="253" t="s">
        <v>1</v>
      </c>
      <c r="F248" s="254" t="s">
        <v>1613</v>
      </c>
      <c r="G248" s="252"/>
      <c r="H248" s="255">
        <v>10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163</v>
      </c>
      <c r="AU248" s="261" t="s">
        <v>88</v>
      </c>
      <c r="AV248" s="14" t="s">
        <v>88</v>
      </c>
      <c r="AW248" s="14" t="s">
        <v>33</v>
      </c>
      <c r="AX248" s="14" t="s">
        <v>78</v>
      </c>
      <c r="AY248" s="261" t="s">
        <v>150</v>
      </c>
    </row>
    <row r="249" s="14" customFormat="1">
      <c r="A249" s="14"/>
      <c r="B249" s="251"/>
      <c r="C249" s="252"/>
      <c r="D249" s="242" t="s">
        <v>163</v>
      </c>
      <c r="E249" s="253" t="s">
        <v>1</v>
      </c>
      <c r="F249" s="254" t="s">
        <v>1614</v>
      </c>
      <c r="G249" s="252"/>
      <c r="H249" s="255">
        <v>-1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163</v>
      </c>
      <c r="AU249" s="261" t="s">
        <v>88</v>
      </c>
      <c r="AV249" s="14" t="s">
        <v>88</v>
      </c>
      <c r="AW249" s="14" t="s">
        <v>33</v>
      </c>
      <c r="AX249" s="14" t="s">
        <v>78</v>
      </c>
      <c r="AY249" s="261" t="s">
        <v>150</v>
      </c>
    </row>
    <row r="250" s="15" customFormat="1">
      <c r="A250" s="15"/>
      <c r="B250" s="265"/>
      <c r="C250" s="266"/>
      <c r="D250" s="242" t="s">
        <v>163</v>
      </c>
      <c r="E250" s="267" t="s">
        <v>1</v>
      </c>
      <c r="F250" s="268" t="s">
        <v>311</v>
      </c>
      <c r="G250" s="266"/>
      <c r="H250" s="269">
        <v>9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5" t="s">
        <v>163</v>
      </c>
      <c r="AU250" s="275" t="s">
        <v>88</v>
      </c>
      <c r="AV250" s="15" t="s">
        <v>149</v>
      </c>
      <c r="AW250" s="15" t="s">
        <v>33</v>
      </c>
      <c r="AX250" s="15" t="s">
        <v>86</v>
      </c>
      <c r="AY250" s="275" t="s">
        <v>150</v>
      </c>
    </row>
    <row r="251" s="2" customFormat="1" ht="24.15" customHeight="1">
      <c r="A251" s="39"/>
      <c r="B251" s="40"/>
      <c r="C251" s="227" t="s">
        <v>464</v>
      </c>
      <c r="D251" s="227" t="s">
        <v>156</v>
      </c>
      <c r="E251" s="228" t="s">
        <v>1615</v>
      </c>
      <c r="F251" s="229" t="s">
        <v>1616</v>
      </c>
      <c r="G251" s="230" t="s">
        <v>283</v>
      </c>
      <c r="H251" s="231">
        <v>1</v>
      </c>
      <c r="I251" s="232"/>
      <c r="J251" s="233">
        <f>ROUND(I251*H251,2)</f>
        <v>0</v>
      </c>
      <c r="K251" s="229" t="s">
        <v>160</v>
      </c>
      <c r="L251" s="45"/>
      <c r="M251" s="234" t="s">
        <v>1</v>
      </c>
      <c r="N251" s="235" t="s">
        <v>43</v>
      </c>
      <c r="O251" s="92"/>
      <c r="P251" s="236">
        <f>O251*H251</f>
        <v>0</v>
      </c>
      <c r="Q251" s="236">
        <v>2.2558199999999999</v>
      </c>
      <c r="R251" s="236">
        <f>Q251*H251</f>
        <v>2.2558199999999999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149</v>
      </c>
      <c r="AT251" s="238" t="s">
        <v>156</v>
      </c>
      <c r="AU251" s="238" t="s">
        <v>88</v>
      </c>
      <c r="AY251" s="18" t="s">
        <v>150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86</v>
      </c>
      <c r="BK251" s="239">
        <f>ROUND(I251*H251,2)</f>
        <v>0</v>
      </c>
      <c r="BL251" s="18" t="s">
        <v>149</v>
      </c>
      <c r="BM251" s="238" t="s">
        <v>1617</v>
      </c>
    </row>
    <row r="252" s="14" customFormat="1">
      <c r="A252" s="14"/>
      <c r="B252" s="251"/>
      <c r="C252" s="252"/>
      <c r="D252" s="242" t="s">
        <v>163</v>
      </c>
      <c r="E252" s="253" t="s">
        <v>1</v>
      </c>
      <c r="F252" s="254" t="s">
        <v>1618</v>
      </c>
      <c r="G252" s="252"/>
      <c r="H252" s="255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163</v>
      </c>
      <c r="AU252" s="261" t="s">
        <v>88</v>
      </c>
      <c r="AV252" s="14" t="s">
        <v>88</v>
      </c>
      <c r="AW252" s="14" t="s">
        <v>33</v>
      </c>
      <c r="AX252" s="14" t="s">
        <v>86</v>
      </c>
      <c r="AY252" s="261" t="s">
        <v>150</v>
      </c>
    </row>
    <row r="253" s="2" customFormat="1" ht="16.5" customHeight="1">
      <c r="A253" s="39"/>
      <c r="B253" s="40"/>
      <c r="C253" s="276" t="s">
        <v>469</v>
      </c>
      <c r="D253" s="276" t="s">
        <v>510</v>
      </c>
      <c r="E253" s="277" t="s">
        <v>1619</v>
      </c>
      <c r="F253" s="278" t="s">
        <v>1620</v>
      </c>
      <c r="G253" s="279" t="s">
        <v>283</v>
      </c>
      <c r="H253" s="280">
        <v>1</v>
      </c>
      <c r="I253" s="281"/>
      <c r="J253" s="282">
        <f>ROUND(I253*H253,2)</f>
        <v>0</v>
      </c>
      <c r="K253" s="278" t="s">
        <v>160</v>
      </c>
      <c r="L253" s="283"/>
      <c r="M253" s="284" t="s">
        <v>1</v>
      </c>
      <c r="N253" s="285" t="s">
        <v>43</v>
      </c>
      <c r="O253" s="92"/>
      <c r="P253" s="236">
        <f>O253*H253</f>
        <v>0</v>
      </c>
      <c r="Q253" s="236">
        <v>2.4169999999999998</v>
      </c>
      <c r="R253" s="236">
        <f>Q253*H253</f>
        <v>2.4169999999999998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197</v>
      </c>
      <c r="AT253" s="238" t="s">
        <v>510</v>
      </c>
      <c r="AU253" s="238" t="s">
        <v>88</v>
      </c>
      <c r="AY253" s="18" t="s">
        <v>150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86</v>
      </c>
      <c r="BK253" s="239">
        <f>ROUND(I253*H253,2)</f>
        <v>0</v>
      </c>
      <c r="BL253" s="18" t="s">
        <v>149</v>
      </c>
      <c r="BM253" s="238" t="s">
        <v>1621</v>
      </c>
    </row>
    <row r="254" s="13" customFormat="1">
      <c r="A254" s="13"/>
      <c r="B254" s="240"/>
      <c r="C254" s="241"/>
      <c r="D254" s="242" t="s">
        <v>163</v>
      </c>
      <c r="E254" s="243" t="s">
        <v>1</v>
      </c>
      <c r="F254" s="244" t="s">
        <v>1622</v>
      </c>
      <c r="G254" s="241"/>
      <c r="H254" s="243" t="s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163</v>
      </c>
      <c r="AU254" s="250" t="s">
        <v>88</v>
      </c>
      <c r="AV254" s="13" t="s">
        <v>86</v>
      </c>
      <c r="AW254" s="13" t="s">
        <v>33</v>
      </c>
      <c r="AX254" s="13" t="s">
        <v>78</v>
      </c>
      <c r="AY254" s="250" t="s">
        <v>150</v>
      </c>
    </row>
    <row r="255" s="14" customFormat="1">
      <c r="A255" s="14"/>
      <c r="B255" s="251"/>
      <c r="C255" s="252"/>
      <c r="D255" s="242" t="s">
        <v>163</v>
      </c>
      <c r="E255" s="253" t="s">
        <v>1</v>
      </c>
      <c r="F255" s="254" t="s">
        <v>1623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163</v>
      </c>
      <c r="AU255" s="261" t="s">
        <v>88</v>
      </c>
      <c r="AV255" s="14" t="s">
        <v>88</v>
      </c>
      <c r="AW255" s="14" t="s">
        <v>33</v>
      </c>
      <c r="AX255" s="14" t="s">
        <v>86</v>
      </c>
      <c r="AY255" s="261" t="s">
        <v>150</v>
      </c>
    </row>
    <row r="256" s="2" customFormat="1" ht="16.5" customHeight="1">
      <c r="A256" s="39"/>
      <c r="B256" s="40"/>
      <c r="C256" s="276" t="s">
        <v>475</v>
      </c>
      <c r="D256" s="276" t="s">
        <v>510</v>
      </c>
      <c r="E256" s="277" t="s">
        <v>1624</v>
      </c>
      <c r="F256" s="278" t="s">
        <v>1625</v>
      </c>
      <c r="G256" s="279" t="s">
        <v>283</v>
      </c>
      <c r="H256" s="280">
        <v>9</v>
      </c>
      <c r="I256" s="281"/>
      <c r="J256" s="282">
        <f>ROUND(I256*H256,2)</f>
        <v>0</v>
      </c>
      <c r="K256" s="278" t="s">
        <v>1</v>
      </c>
      <c r="L256" s="283"/>
      <c r="M256" s="284" t="s">
        <v>1</v>
      </c>
      <c r="N256" s="285" t="s">
        <v>43</v>
      </c>
      <c r="O256" s="92"/>
      <c r="P256" s="236">
        <f>O256*H256</f>
        <v>0</v>
      </c>
      <c r="Q256" s="236">
        <v>1.6140000000000001</v>
      </c>
      <c r="R256" s="236">
        <f>Q256*H256</f>
        <v>14.526000000000002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197</v>
      </c>
      <c r="AT256" s="238" t="s">
        <v>510</v>
      </c>
      <c r="AU256" s="238" t="s">
        <v>88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86</v>
      </c>
      <c r="BK256" s="239">
        <f>ROUND(I256*H256,2)</f>
        <v>0</v>
      </c>
      <c r="BL256" s="18" t="s">
        <v>149</v>
      </c>
      <c r="BM256" s="238" t="s">
        <v>1626</v>
      </c>
    </row>
    <row r="257" s="13" customFormat="1">
      <c r="A257" s="13"/>
      <c r="B257" s="240"/>
      <c r="C257" s="241"/>
      <c r="D257" s="242" t="s">
        <v>163</v>
      </c>
      <c r="E257" s="243" t="s">
        <v>1</v>
      </c>
      <c r="F257" s="244" t="s">
        <v>1627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163</v>
      </c>
      <c r="AU257" s="250" t="s">
        <v>88</v>
      </c>
      <c r="AV257" s="13" t="s">
        <v>86</v>
      </c>
      <c r="AW257" s="13" t="s">
        <v>33</v>
      </c>
      <c r="AX257" s="13" t="s">
        <v>78</v>
      </c>
      <c r="AY257" s="250" t="s">
        <v>150</v>
      </c>
    </row>
    <row r="258" s="14" customFormat="1">
      <c r="A258" s="14"/>
      <c r="B258" s="251"/>
      <c r="C258" s="252"/>
      <c r="D258" s="242" t="s">
        <v>163</v>
      </c>
      <c r="E258" s="253" t="s">
        <v>1</v>
      </c>
      <c r="F258" s="254" t="s">
        <v>1628</v>
      </c>
      <c r="G258" s="252"/>
      <c r="H258" s="255">
        <v>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163</v>
      </c>
      <c r="AU258" s="261" t="s">
        <v>88</v>
      </c>
      <c r="AV258" s="14" t="s">
        <v>88</v>
      </c>
      <c r="AW258" s="14" t="s">
        <v>33</v>
      </c>
      <c r="AX258" s="14" t="s">
        <v>86</v>
      </c>
      <c r="AY258" s="261" t="s">
        <v>150</v>
      </c>
    </row>
    <row r="259" s="2" customFormat="1" ht="16.5" customHeight="1">
      <c r="A259" s="39"/>
      <c r="B259" s="40"/>
      <c r="C259" s="276" t="s">
        <v>486</v>
      </c>
      <c r="D259" s="276" t="s">
        <v>510</v>
      </c>
      <c r="E259" s="277" t="s">
        <v>1629</v>
      </c>
      <c r="F259" s="278" t="s">
        <v>1630</v>
      </c>
      <c r="G259" s="279" t="s">
        <v>283</v>
      </c>
      <c r="H259" s="280">
        <v>7</v>
      </c>
      <c r="I259" s="281"/>
      <c r="J259" s="282">
        <f>ROUND(I259*H259,2)</f>
        <v>0</v>
      </c>
      <c r="K259" s="278" t="s">
        <v>160</v>
      </c>
      <c r="L259" s="283"/>
      <c r="M259" s="284" t="s">
        <v>1</v>
      </c>
      <c r="N259" s="285" t="s">
        <v>43</v>
      </c>
      <c r="O259" s="92"/>
      <c r="P259" s="236">
        <f>O259*H259</f>
        <v>0</v>
      </c>
      <c r="Q259" s="236">
        <v>0.26200000000000001</v>
      </c>
      <c r="R259" s="236">
        <f>Q259*H259</f>
        <v>1.8340000000000001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197</v>
      </c>
      <c r="AT259" s="238" t="s">
        <v>510</v>
      </c>
      <c r="AU259" s="238" t="s">
        <v>88</v>
      </c>
      <c r="AY259" s="18" t="s">
        <v>150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86</v>
      </c>
      <c r="BK259" s="239">
        <f>ROUND(I259*H259,2)</f>
        <v>0</v>
      </c>
      <c r="BL259" s="18" t="s">
        <v>149</v>
      </c>
      <c r="BM259" s="238" t="s">
        <v>1631</v>
      </c>
    </row>
    <row r="260" s="14" customFormat="1">
      <c r="A260" s="14"/>
      <c r="B260" s="251"/>
      <c r="C260" s="252"/>
      <c r="D260" s="242" t="s">
        <v>163</v>
      </c>
      <c r="E260" s="253" t="s">
        <v>1</v>
      </c>
      <c r="F260" s="254" t="s">
        <v>1632</v>
      </c>
      <c r="G260" s="252"/>
      <c r="H260" s="255">
        <v>7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163</v>
      </c>
      <c r="AU260" s="261" t="s">
        <v>88</v>
      </c>
      <c r="AV260" s="14" t="s">
        <v>88</v>
      </c>
      <c r="AW260" s="14" t="s">
        <v>33</v>
      </c>
      <c r="AX260" s="14" t="s">
        <v>86</v>
      </c>
      <c r="AY260" s="261" t="s">
        <v>150</v>
      </c>
    </row>
    <row r="261" s="2" customFormat="1" ht="16.5" customHeight="1">
      <c r="A261" s="39"/>
      <c r="B261" s="40"/>
      <c r="C261" s="276" t="s">
        <v>491</v>
      </c>
      <c r="D261" s="276" t="s">
        <v>510</v>
      </c>
      <c r="E261" s="277" t="s">
        <v>1633</v>
      </c>
      <c r="F261" s="278" t="s">
        <v>1634</v>
      </c>
      <c r="G261" s="279" t="s">
        <v>283</v>
      </c>
      <c r="H261" s="280">
        <v>2</v>
      </c>
      <c r="I261" s="281"/>
      <c r="J261" s="282">
        <f>ROUND(I261*H261,2)</f>
        <v>0</v>
      </c>
      <c r="K261" s="278" t="s">
        <v>160</v>
      </c>
      <c r="L261" s="283"/>
      <c r="M261" s="284" t="s">
        <v>1</v>
      </c>
      <c r="N261" s="285" t="s">
        <v>43</v>
      </c>
      <c r="O261" s="92"/>
      <c r="P261" s="236">
        <f>O261*H261</f>
        <v>0</v>
      </c>
      <c r="Q261" s="236">
        <v>0.52600000000000002</v>
      </c>
      <c r="R261" s="236">
        <f>Q261*H261</f>
        <v>1.0520000000000001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197</v>
      </c>
      <c r="AT261" s="238" t="s">
        <v>510</v>
      </c>
      <c r="AU261" s="238" t="s">
        <v>88</v>
      </c>
      <c r="AY261" s="18" t="s">
        <v>150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86</v>
      </c>
      <c r="BK261" s="239">
        <f>ROUND(I261*H261,2)</f>
        <v>0</v>
      </c>
      <c r="BL261" s="18" t="s">
        <v>149</v>
      </c>
      <c r="BM261" s="238" t="s">
        <v>1635</v>
      </c>
    </row>
    <row r="262" s="14" customFormat="1">
      <c r="A262" s="14"/>
      <c r="B262" s="251"/>
      <c r="C262" s="252"/>
      <c r="D262" s="242" t="s">
        <v>163</v>
      </c>
      <c r="E262" s="253" t="s">
        <v>1</v>
      </c>
      <c r="F262" s="254" t="s">
        <v>1636</v>
      </c>
      <c r="G262" s="252"/>
      <c r="H262" s="255">
        <v>2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163</v>
      </c>
      <c r="AU262" s="261" t="s">
        <v>88</v>
      </c>
      <c r="AV262" s="14" t="s">
        <v>88</v>
      </c>
      <c r="AW262" s="14" t="s">
        <v>33</v>
      </c>
      <c r="AX262" s="14" t="s">
        <v>86</v>
      </c>
      <c r="AY262" s="261" t="s">
        <v>150</v>
      </c>
    </row>
    <row r="263" s="2" customFormat="1" ht="16.5" customHeight="1">
      <c r="A263" s="39"/>
      <c r="B263" s="40"/>
      <c r="C263" s="276" t="s">
        <v>497</v>
      </c>
      <c r="D263" s="276" t="s">
        <v>510</v>
      </c>
      <c r="E263" s="277" t="s">
        <v>1637</v>
      </c>
      <c r="F263" s="278" t="s">
        <v>1638</v>
      </c>
      <c r="G263" s="279" t="s">
        <v>283</v>
      </c>
      <c r="H263" s="280">
        <v>5</v>
      </c>
      <c r="I263" s="281"/>
      <c r="J263" s="282">
        <f>ROUND(I263*H263,2)</f>
        <v>0</v>
      </c>
      <c r="K263" s="278" t="s">
        <v>160</v>
      </c>
      <c r="L263" s="283"/>
      <c r="M263" s="284" t="s">
        <v>1</v>
      </c>
      <c r="N263" s="285" t="s">
        <v>43</v>
      </c>
      <c r="O263" s="92"/>
      <c r="P263" s="236">
        <f>O263*H263</f>
        <v>0</v>
      </c>
      <c r="Q263" s="236">
        <v>1.0540000000000001</v>
      </c>
      <c r="R263" s="236">
        <f>Q263*H263</f>
        <v>5.2700000000000005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197</v>
      </c>
      <c r="AT263" s="238" t="s">
        <v>510</v>
      </c>
      <c r="AU263" s="238" t="s">
        <v>88</v>
      </c>
      <c r="AY263" s="18" t="s">
        <v>150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86</v>
      </c>
      <c r="BK263" s="239">
        <f>ROUND(I263*H263,2)</f>
        <v>0</v>
      </c>
      <c r="BL263" s="18" t="s">
        <v>149</v>
      </c>
      <c r="BM263" s="238" t="s">
        <v>1639</v>
      </c>
    </row>
    <row r="264" s="14" customFormat="1">
      <c r="A264" s="14"/>
      <c r="B264" s="251"/>
      <c r="C264" s="252"/>
      <c r="D264" s="242" t="s">
        <v>163</v>
      </c>
      <c r="E264" s="253" t="s">
        <v>1</v>
      </c>
      <c r="F264" s="254" t="s">
        <v>1640</v>
      </c>
      <c r="G264" s="252"/>
      <c r="H264" s="255">
        <v>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163</v>
      </c>
      <c r="AU264" s="261" t="s">
        <v>88</v>
      </c>
      <c r="AV264" s="14" t="s">
        <v>88</v>
      </c>
      <c r="AW264" s="14" t="s">
        <v>33</v>
      </c>
      <c r="AX264" s="14" t="s">
        <v>86</v>
      </c>
      <c r="AY264" s="261" t="s">
        <v>150</v>
      </c>
    </row>
    <row r="265" s="2" customFormat="1" ht="16.5" customHeight="1">
      <c r="A265" s="39"/>
      <c r="B265" s="40"/>
      <c r="C265" s="276" t="s">
        <v>503</v>
      </c>
      <c r="D265" s="276" t="s">
        <v>510</v>
      </c>
      <c r="E265" s="277" t="s">
        <v>1641</v>
      </c>
      <c r="F265" s="278" t="s">
        <v>1642</v>
      </c>
      <c r="G265" s="279" t="s">
        <v>283</v>
      </c>
      <c r="H265" s="280">
        <v>10</v>
      </c>
      <c r="I265" s="281"/>
      <c r="J265" s="282">
        <f>ROUND(I265*H265,2)</f>
        <v>0</v>
      </c>
      <c r="K265" s="278" t="s">
        <v>160</v>
      </c>
      <c r="L265" s="283"/>
      <c r="M265" s="284" t="s">
        <v>1</v>
      </c>
      <c r="N265" s="285" t="s">
        <v>43</v>
      </c>
      <c r="O265" s="92"/>
      <c r="P265" s="236">
        <f>O265*H265</f>
        <v>0</v>
      </c>
      <c r="Q265" s="236">
        <v>0.56999999999999995</v>
      </c>
      <c r="R265" s="236">
        <f>Q265*H265</f>
        <v>5.6999999999999993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197</v>
      </c>
      <c r="AT265" s="238" t="s">
        <v>510</v>
      </c>
      <c r="AU265" s="238" t="s">
        <v>88</v>
      </c>
      <c r="AY265" s="18" t="s">
        <v>150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86</v>
      </c>
      <c r="BK265" s="239">
        <f>ROUND(I265*H265,2)</f>
        <v>0</v>
      </c>
      <c r="BL265" s="18" t="s">
        <v>149</v>
      </c>
      <c r="BM265" s="238" t="s">
        <v>1643</v>
      </c>
    </row>
    <row r="266" s="14" customFormat="1">
      <c r="A266" s="14"/>
      <c r="B266" s="251"/>
      <c r="C266" s="252"/>
      <c r="D266" s="242" t="s">
        <v>163</v>
      </c>
      <c r="E266" s="253" t="s">
        <v>1</v>
      </c>
      <c r="F266" s="254" t="s">
        <v>1644</v>
      </c>
      <c r="G266" s="252"/>
      <c r="H266" s="255">
        <v>10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163</v>
      </c>
      <c r="AU266" s="261" t="s">
        <v>88</v>
      </c>
      <c r="AV266" s="14" t="s">
        <v>88</v>
      </c>
      <c r="AW266" s="14" t="s">
        <v>33</v>
      </c>
      <c r="AX266" s="14" t="s">
        <v>86</v>
      </c>
      <c r="AY266" s="261" t="s">
        <v>150</v>
      </c>
    </row>
    <row r="267" s="2" customFormat="1" ht="16.5" customHeight="1">
      <c r="A267" s="39"/>
      <c r="B267" s="40"/>
      <c r="C267" s="227" t="s">
        <v>509</v>
      </c>
      <c r="D267" s="227" t="s">
        <v>156</v>
      </c>
      <c r="E267" s="228" t="s">
        <v>1645</v>
      </c>
      <c r="F267" s="229" t="s">
        <v>1646</v>
      </c>
      <c r="G267" s="230" t="s">
        <v>283</v>
      </c>
      <c r="H267" s="231">
        <v>1</v>
      </c>
      <c r="I267" s="232"/>
      <c r="J267" s="233">
        <f>ROUND(I267*H267,2)</f>
        <v>0</v>
      </c>
      <c r="K267" s="229" t="s">
        <v>160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0.14999999999999999</v>
      </c>
      <c r="T267" s="237">
        <f>S267*H267</f>
        <v>0.14999999999999999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149</v>
      </c>
      <c r="AT267" s="238" t="s">
        <v>156</v>
      </c>
      <c r="AU267" s="238" t="s">
        <v>88</v>
      </c>
      <c r="AY267" s="18" t="s">
        <v>150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86</v>
      </c>
      <c r="BK267" s="239">
        <f>ROUND(I267*H267,2)</f>
        <v>0</v>
      </c>
      <c r="BL267" s="18" t="s">
        <v>149</v>
      </c>
      <c r="BM267" s="238" t="s">
        <v>1647</v>
      </c>
    </row>
    <row r="268" s="14" customFormat="1">
      <c r="A268" s="14"/>
      <c r="B268" s="251"/>
      <c r="C268" s="252"/>
      <c r="D268" s="242" t="s">
        <v>163</v>
      </c>
      <c r="E268" s="253" t="s">
        <v>1</v>
      </c>
      <c r="F268" s="254" t="s">
        <v>1648</v>
      </c>
      <c r="G268" s="252"/>
      <c r="H268" s="255">
        <v>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163</v>
      </c>
      <c r="AU268" s="261" t="s">
        <v>88</v>
      </c>
      <c r="AV268" s="14" t="s">
        <v>88</v>
      </c>
      <c r="AW268" s="14" t="s">
        <v>33</v>
      </c>
      <c r="AX268" s="14" t="s">
        <v>86</v>
      </c>
      <c r="AY268" s="261" t="s">
        <v>150</v>
      </c>
    </row>
    <row r="269" s="2" customFormat="1" ht="24.15" customHeight="1">
      <c r="A269" s="39"/>
      <c r="B269" s="40"/>
      <c r="C269" s="227" t="s">
        <v>518</v>
      </c>
      <c r="D269" s="227" t="s">
        <v>156</v>
      </c>
      <c r="E269" s="228" t="s">
        <v>1649</v>
      </c>
      <c r="F269" s="229" t="s">
        <v>1650</v>
      </c>
      <c r="G269" s="230" t="s">
        <v>283</v>
      </c>
      <c r="H269" s="231">
        <v>10</v>
      </c>
      <c r="I269" s="232"/>
      <c r="J269" s="233">
        <f>ROUND(I269*H269,2)</f>
        <v>0</v>
      </c>
      <c r="K269" s="229" t="s">
        <v>160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0.089999999999999997</v>
      </c>
      <c r="R269" s="236">
        <f>Q269*H269</f>
        <v>0.89999999999999991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149</v>
      </c>
      <c r="AT269" s="238" t="s">
        <v>156</v>
      </c>
      <c r="AU269" s="238" t="s">
        <v>88</v>
      </c>
      <c r="AY269" s="18" t="s">
        <v>150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86</v>
      </c>
      <c r="BK269" s="239">
        <f>ROUND(I269*H269,2)</f>
        <v>0</v>
      </c>
      <c r="BL269" s="18" t="s">
        <v>149</v>
      </c>
      <c r="BM269" s="238" t="s">
        <v>1420</v>
      </c>
    </row>
    <row r="270" s="14" customFormat="1">
      <c r="A270" s="14"/>
      <c r="B270" s="251"/>
      <c r="C270" s="252"/>
      <c r="D270" s="242" t="s">
        <v>163</v>
      </c>
      <c r="E270" s="253" t="s">
        <v>1</v>
      </c>
      <c r="F270" s="254" t="s">
        <v>1651</v>
      </c>
      <c r="G270" s="252"/>
      <c r="H270" s="255">
        <v>10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163</v>
      </c>
      <c r="AU270" s="261" t="s">
        <v>88</v>
      </c>
      <c r="AV270" s="14" t="s">
        <v>88</v>
      </c>
      <c r="AW270" s="14" t="s">
        <v>33</v>
      </c>
      <c r="AX270" s="14" t="s">
        <v>86</v>
      </c>
      <c r="AY270" s="261" t="s">
        <v>150</v>
      </c>
    </row>
    <row r="271" s="13" customFormat="1">
      <c r="A271" s="13"/>
      <c r="B271" s="240"/>
      <c r="C271" s="241"/>
      <c r="D271" s="242" t="s">
        <v>163</v>
      </c>
      <c r="E271" s="243" t="s">
        <v>1</v>
      </c>
      <c r="F271" s="244" t="s">
        <v>1652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163</v>
      </c>
      <c r="AU271" s="250" t="s">
        <v>88</v>
      </c>
      <c r="AV271" s="13" t="s">
        <v>86</v>
      </c>
      <c r="AW271" s="13" t="s">
        <v>33</v>
      </c>
      <c r="AX271" s="13" t="s">
        <v>78</v>
      </c>
      <c r="AY271" s="250" t="s">
        <v>150</v>
      </c>
    </row>
    <row r="272" s="2" customFormat="1" ht="21.75" customHeight="1">
      <c r="A272" s="39"/>
      <c r="B272" s="40"/>
      <c r="C272" s="276" t="s">
        <v>532</v>
      </c>
      <c r="D272" s="276" t="s">
        <v>510</v>
      </c>
      <c r="E272" s="277" t="s">
        <v>1653</v>
      </c>
      <c r="F272" s="278" t="s">
        <v>1654</v>
      </c>
      <c r="G272" s="279" t="s">
        <v>283</v>
      </c>
      <c r="H272" s="280">
        <v>10</v>
      </c>
      <c r="I272" s="281"/>
      <c r="J272" s="282">
        <f>ROUND(I272*H272,2)</f>
        <v>0</v>
      </c>
      <c r="K272" s="278" t="s">
        <v>160</v>
      </c>
      <c r="L272" s="283"/>
      <c r="M272" s="284" t="s">
        <v>1</v>
      </c>
      <c r="N272" s="285" t="s">
        <v>43</v>
      </c>
      <c r="O272" s="92"/>
      <c r="P272" s="236">
        <f>O272*H272</f>
        <v>0</v>
      </c>
      <c r="Q272" s="236">
        <v>0.069000000000000006</v>
      </c>
      <c r="R272" s="236">
        <f>Q272*H272</f>
        <v>0.69000000000000006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197</v>
      </c>
      <c r="AT272" s="238" t="s">
        <v>510</v>
      </c>
      <c r="AU272" s="238" t="s">
        <v>88</v>
      </c>
      <c r="AY272" s="18" t="s">
        <v>150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86</v>
      </c>
      <c r="BK272" s="239">
        <f>ROUND(I272*H272,2)</f>
        <v>0</v>
      </c>
      <c r="BL272" s="18" t="s">
        <v>149</v>
      </c>
      <c r="BM272" s="238" t="s">
        <v>1655</v>
      </c>
    </row>
    <row r="273" s="14" customFormat="1">
      <c r="A273" s="14"/>
      <c r="B273" s="251"/>
      <c r="C273" s="252"/>
      <c r="D273" s="242" t="s">
        <v>163</v>
      </c>
      <c r="E273" s="253" t="s">
        <v>1</v>
      </c>
      <c r="F273" s="254" t="s">
        <v>1656</v>
      </c>
      <c r="G273" s="252"/>
      <c r="H273" s="255">
        <v>10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1" t="s">
        <v>163</v>
      </c>
      <c r="AU273" s="261" t="s">
        <v>88</v>
      </c>
      <c r="AV273" s="14" t="s">
        <v>88</v>
      </c>
      <c r="AW273" s="14" t="s">
        <v>33</v>
      </c>
      <c r="AX273" s="14" t="s">
        <v>86</v>
      </c>
      <c r="AY273" s="261" t="s">
        <v>150</v>
      </c>
    </row>
    <row r="274" s="13" customFormat="1">
      <c r="A274" s="13"/>
      <c r="B274" s="240"/>
      <c r="C274" s="241"/>
      <c r="D274" s="242" t="s">
        <v>163</v>
      </c>
      <c r="E274" s="243" t="s">
        <v>1</v>
      </c>
      <c r="F274" s="244" t="s">
        <v>1657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163</v>
      </c>
      <c r="AU274" s="250" t="s">
        <v>88</v>
      </c>
      <c r="AV274" s="13" t="s">
        <v>86</v>
      </c>
      <c r="AW274" s="13" t="s">
        <v>33</v>
      </c>
      <c r="AX274" s="13" t="s">
        <v>78</v>
      </c>
      <c r="AY274" s="250" t="s">
        <v>150</v>
      </c>
    </row>
    <row r="275" s="13" customFormat="1">
      <c r="A275" s="13"/>
      <c r="B275" s="240"/>
      <c r="C275" s="241"/>
      <c r="D275" s="242" t="s">
        <v>163</v>
      </c>
      <c r="E275" s="243" t="s">
        <v>1</v>
      </c>
      <c r="F275" s="244" t="s">
        <v>1658</v>
      </c>
      <c r="G275" s="241"/>
      <c r="H275" s="243" t="s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0" t="s">
        <v>163</v>
      </c>
      <c r="AU275" s="250" t="s">
        <v>88</v>
      </c>
      <c r="AV275" s="13" t="s">
        <v>86</v>
      </c>
      <c r="AW275" s="13" t="s">
        <v>33</v>
      </c>
      <c r="AX275" s="13" t="s">
        <v>78</v>
      </c>
      <c r="AY275" s="250" t="s">
        <v>150</v>
      </c>
    </row>
    <row r="276" s="12" customFormat="1" ht="22.8" customHeight="1">
      <c r="A276" s="12"/>
      <c r="B276" s="211"/>
      <c r="C276" s="212"/>
      <c r="D276" s="213" t="s">
        <v>77</v>
      </c>
      <c r="E276" s="225" t="s">
        <v>1039</v>
      </c>
      <c r="F276" s="225" t="s">
        <v>1040</v>
      </c>
      <c r="G276" s="212"/>
      <c r="H276" s="212"/>
      <c r="I276" s="215"/>
      <c r="J276" s="226">
        <f>BK276</f>
        <v>0</v>
      </c>
      <c r="K276" s="212"/>
      <c r="L276" s="217"/>
      <c r="M276" s="218"/>
      <c r="N276" s="219"/>
      <c r="O276" s="219"/>
      <c r="P276" s="220">
        <f>SUM(P277:P294)</f>
        <v>0</v>
      </c>
      <c r="Q276" s="219"/>
      <c r="R276" s="220">
        <f>SUM(R277:R294)</f>
        <v>0</v>
      </c>
      <c r="S276" s="219"/>
      <c r="T276" s="221">
        <f>SUM(T277:T294)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2" t="s">
        <v>86</v>
      </c>
      <c r="AT276" s="223" t="s">
        <v>77</v>
      </c>
      <c r="AU276" s="223" t="s">
        <v>86</v>
      </c>
      <c r="AY276" s="222" t="s">
        <v>150</v>
      </c>
      <c r="BK276" s="224">
        <f>SUM(BK277:BK294)</f>
        <v>0</v>
      </c>
    </row>
    <row r="277" s="2" customFormat="1" ht="24.15" customHeight="1">
      <c r="A277" s="39"/>
      <c r="B277" s="40"/>
      <c r="C277" s="227" t="s">
        <v>543</v>
      </c>
      <c r="D277" s="227" t="s">
        <v>156</v>
      </c>
      <c r="E277" s="228" t="s">
        <v>1065</v>
      </c>
      <c r="F277" s="229" t="s">
        <v>1066</v>
      </c>
      <c r="G277" s="230" t="s">
        <v>494</v>
      </c>
      <c r="H277" s="231">
        <v>1.8</v>
      </c>
      <c r="I277" s="232"/>
      <c r="J277" s="233">
        <f>ROUND(I277*H277,2)</f>
        <v>0</v>
      </c>
      <c r="K277" s="229" t="s">
        <v>160</v>
      </c>
      <c r="L277" s="45"/>
      <c r="M277" s="234" t="s">
        <v>1</v>
      </c>
      <c r="N277" s="235" t="s">
        <v>43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149</v>
      </c>
      <c r="AT277" s="238" t="s">
        <v>156</v>
      </c>
      <c r="AU277" s="238" t="s">
        <v>88</v>
      </c>
      <c r="AY277" s="18" t="s">
        <v>150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86</v>
      </c>
      <c r="BK277" s="239">
        <f>ROUND(I277*H277,2)</f>
        <v>0</v>
      </c>
      <c r="BL277" s="18" t="s">
        <v>149</v>
      </c>
      <c r="BM277" s="238" t="s">
        <v>1659</v>
      </c>
    </row>
    <row r="278" s="13" customFormat="1">
      <c r="A278" s="13"/>
      <c r="B278" s="240"/>
      <c r="C278" s="241"/>
      <c r="D278" s="242" t="s">
        <v>163</v>
      </c>
      <c r="E278" s="243" t="s">
        <v>1</v>
      </c>
      <c r="F278" s="244" t="s">
        <v>1660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163</v>
      </c>
      <c r="AU278" s="250" t="s">
        <v>88</v>
      </c>
      <c r="AV278" s="13" t="s">
        <v>86</v>
      </c>
      <c r="AW278" s="13" t="s">
        <v>33</v>
      </c>
      <c r="AX278" s="13" t="s">
        <v>78</v>
      </c>
      <c r="AY278" s="250" t="s">
        <v>150</v>
      </c>
    </row>
    <row r="279" s="14" customFormat="1">
      <c r="A279" s="14"/>
      <c r="B279" s="251"/>
      <c r="C279" s="252"/>
      <c r="D279" s="242" t="s">
        <v>163</v>
      </c>
      <c r="E279" s="253" t="s">
        <v>1</v>
      </c>
      <c r="F279" s="254" t="s">
        <v>1661</v>
      </c>
      <c r="G279" s="252"/>
      <c r="H279" s="255">
        <v>1.8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163</v>
      </c>
      <c r="AU279" s="261" t="s">
        <v>88</v>
      </c>
      <c r="AV279" s="14" t="s">
        <v>88</v>
      </c>
      <c r="AW279" s="14" t="s">
        <v>33</v>
      </c>
      <c r="AX279" s="14" t="s">
        <v>86</v>
      </c>
      <c r="AY279" s="261" t="s">
        <v>150</v>
      </c>
    </row>
    <row r="280" s="2" customFormat="1" ht="24.15" customHeight="1">
      <c r="A280" s="39"/>
      <c r="B280" s="40"/>
      <c r="C280" s="227" t="s">
        <v>548</v>
      </c>
      <c r="D280" s="227" t="s">
        <v>156</v>
      </c>
      <c r="E280" s="228" t="s">
        <v>1073</v>
      </c>
      <c r="F280" s="229" t="s">
        <v>1054</v>
      </c>
      <c r="G280" s="230" t="s">
        <v>494</v>
      </c>
      <c r="H280" s="231">
        <v>34.200000000000003</v>
      </c>
      <c r="I280" s="232"/>
      <c r="J280" s="233">
        <f>ROUND(I280*H280,2)</f>
        <v>0</v>
      </c>
      <c r="K280" s="229" t="s">
        <v>160</v>
      </c>
      <c r="L280" s="45"/>
      <c r="M280" s="234" t="s">
        <v>1</v>
      </c>
      <c r="N280" s="235" t="s">
        <v>43</v>
      </c>
      <c r="O280" s="92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149</v>
      </c>
      <c r="AT280" s="238" t="s">
        <v>156</v>
      </c>
      <c r="AU280" s="238" t="s">
        <v>88</v>
      </c>
      <c r="AY280" s="18" t="s">
        <v>150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86</v>
      </c>
      <c r="BK280" s="239">
        <f>ROUND(I280*H280,2)</f>
        <v>0</v>
      </c>
      <c r="BL280" s="18" t="s">
        <v>149</v>
      </c>
      <c r="BM280" s="238" t="s">
        <v>1662</v>
      </c>
    </row>
    <row r="281" s="13" customFormat="1">
      <c r="A281" s="13"/>
      <c r="B281" s="240"/>
      <c r="C281" s="241"/>
      <c r="D281" s="242" t="s">
        <v>163</v>
      </c>
      <c r="E281" s="243" t="s">
        <v>1</v>
      </c>
      <c r="F281" s="244" t="s">
        <v>1660</v>
      </c>
      <c r="G281" s="241"/>
      <c r="H281" s="243" t="s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163</v>
      </c>
      <c r="AU281" s="250" t="s">
        <v>88</v>
      </c>
      <c r="AV281" s="13" t="s">
        <v>86</v>
      </c>
      <c r="AW281" s="13" t="s">
        <v>33</v>
      </c>
      <c r="AX281" s="13" t="s">
        <v>78</v>
      </c>
      <c r="AY281" s="250" t="s">
        <v>150</v>
      </c>
    </row>
    <row r="282" s="14" customFormat="1">
      <c r="A282" s="14"/>
      <c r="B282" s="251"/>
      <c r="C282" s="252"/>
      <c r="D282" s="242" t="s">
        <v>163</v>
      </c>
      <c r="E282" s="253" t="s">
        <v>1</v>
      </c>
      <c r="F282" s="254" t="s">
        <v>1663</v>
      </c>
      <c r="G282" s="252"/>
      <c r="H282" s="255">
        <v>34.200000000000003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163</v>
      </c>
      <c r="AU282" s="261" t="s">
        <v>88</v>
      </c>
      <c r="AV282" s="14" t="s">
        <v>88</v>
      </c>
      <c r="AW282" s="14" t="s">
        <v>33</v>
      </c>
      <c r="AX282" s="14" t="s">
        <v>86</v>
      </c>
      <c r="AY282" s="261" t="s">
        <v>150</v>
      </c>
    </row>
    <row r="283" s="2" customFormat="1" ht="24.15" customHeight="1">
      <c r="A283" s="39"/>
      <c r="B283" s="40"/>
      <c r="C283" s="227" t="s">
        <v>553</v>
      </c>
      <c r="D283" s="227" t="s">
        <v>156</v>
      </c>
      <c r="E283" s="228" t="s">
        <v>1080</v>
      </c>
      <c r="F283" s="229" t="s">
        <v>1081</v>
      </c>
      <c r="G283" s="230" t="s">
        <v>494</v>
      </c>
      <c r="H283" s="231">
        <v>0.35999999999999999</v>
      </c>
      <c r="I283" s="232"/>
      <c r="J283" s="233">
        <f>ROUND(I283*H283,2)</f>
        <v>0</v>
      </c>
      <c r="K283" s="229" t="s">
        <v>160</v>
      </c>
      <c r="L283" s="45"/>
      <c r="M283" s="234" t="s">
        <v>1</v>
      </c>
      <c r="N283" s="235" t="s">
        <v>43</v>
      </c>
      <c r="O283" s="92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149</v>
      </c>
      <c r="AT283" s="238" t="s">
        <v>156</v>
      </c>
      <c r="AU283" s="238" t="s">
        <v>88</v>
      </c>
      <c r="AY283" s="18" t="s">
        <v>150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86</v>
      </c>
      <c r="BK283" s="239">
        <f>ROUND(I283*H283,2)</f>
        <v>0</v>
      </c>
      <c r="BL283" s="18" t="s">
        <v>149</v>
      </c>
      <c r="BM283" s="238" t="s">
        <v>1664</v>
      </c>
    </row>
    <row r="284" s="13" customFormat="1">
      <c r="A284" s="13"/>
      <c r="B284" s="240"/>
      <c r="C284" s="241"/>
      <c r="D284" s="242" t="s">
        <v>163</v>
      </c>
      <c r="E284" s="243" t="s">
        <v>1</v>
      </c>
      <c r="F284" s="244" t="s">
        <v>1463</v>
      </c>
      <c r="G284" s="241"/>
      <c r="H284" s="243" t="s">
        <v>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0" t="s">
        <v>163</v>
      </c>
      <c r="AU284" s="250" t="s">
        <v>88</v>
      </c>
      <c r="AV284" s="13" t="s">
        <v>86</v>
      </c>
      <c r="AW284" s="13" t="s">
        <v>33</v>
      </c>
      <c r="AX284" s="13" t="s">
        <v>78</v>
      </c>
      <c r="AY284" s="250" t="s">
        <v>150</v>
      </c>
    </row>
    <row r="285" s="14" customFormat="1">
      <c r="A285" s="14"/>
      <c r="B285" s="251"/>
      <c r="C285" s="252"/>
      <c r="D285" s="242" t="s">
        <v>163</v>
      </c>
      <c r="E285" s="253" t="s">
        <v>1</v>
      </c>
      <c r="F285" s="254" t="s">
        <v>1665</v>
      </c>
      <c r="G285" s="252"/>
      <c r="H285" s="255">
        <v>0.20999999999999999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163</v>
      </c>
      <c r="AU285" s="261" t="s">
        <v>88</v>
      </c>
      <c r="AV285" s="14" t="s">
        <v>88</v>
      </c>
      <c r="AW285" s="14" t="s">
        <v>33</v>
      </c>
      <c r="AX285" s="14" t="s">
        <v>78</v>
      </c>
      <c r="AY285" s="261" t="s">
        <v>150</v>
      </c>
    </row>
    <row r="286" s="14" customFormat="1">
      <c r="A286" s="14"/>
      <c r="B286" s="251"/>
      <c r="C286" s="252"/>
      <c r="D286" s="242" t="s">
        <v>163</v>
      </c>
      <c r="E286" s="253" t="s">
        <v>1</v>
      </c>
      <c r="F286" s="254" t="s">
        <v>1666</v>
      </c>
      <c r="G286" s="252"/>
      <c r="H286" s="255">
        <v>0.14999999999999999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163</v>
      </c>
      <c r="AU286" s="261" t="s">
        <v>88</v>
      </c>
      <c r="AV286" s="14" t="s">
        <v>88</v>
      </c>
      <c r="AW286" s="14" t="s">
        <v>33</v>
      </c>
      <c r="AX286" s="14" t="s">
        <v>78</v>
      </c>
      <c r="AY286" s="261" t="s">
        <v>150</v>
      </c>
    </row>
    <row r="287" s="15" customFormat="1">
      <c r="A287" s="15"/>
      <c r="B287" s="265"/>
      <c r="C287" s="266"/>
      <c r="D287" s="242" t="s">
        <v>163</v>
      </c>
      <c r="E287" s="267" t="s">
        <v>1</v>
      </c>
      <c r="F287" s="268" t="s">
        <v>311</v>
      </c>
      <c r="G287" s="266"/>
      <c r="H287" s="269">
        <v>0.35999999999999999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163</v>
      </c>
      <c r="AU287" s="275" t="s">
        <v>88</v>
      </c>
      <c r="AV287" s="15" t="s">
        <v>149</v>
      </c>
      <c r="AW287" s="15" t="s">
        <v>33</v>
      </c>
      <c r="AX287" s="15" t="s">
        <v>86</v>
      </c>
      <c r="AY287" s="275" t="s">
        <v>150</v>
      </c>
    </row>
    <row r="288" s="2" customFormat="1" ht="24.15" customHeight="1">
      <c r="A288" s="39"/>
      <c r="B288" s="40"/>
      <c r="C288" s="227" t="s">
        <v>558</v>
      </c>
      <c r="D288" s="227" t="s">
        <v>156</v>
      </c>
      <c r="E288" s="228" t="s">
        <v>1091</v>
      </c>
      <c r="F288" s="229" t="s">
        <v>1092</v>
      </c>
      <c r="G288" s="230" t="s">
        <v>494</v>
      </c>
      <c r="H288" s="231">
        <v>0.71999999999999997</v>
      </c>
      <c r="I288" s="232"/>
      <c r="J288" s="233">
        <f>ROUND(I288*H288,2)</f>
        <v>0</v>
      </c>
      <c r="K288" s="229" t="s">
        <v>160</v>
      </c>
      <c r="L288" s="45"/>
      <c r="M288" s="234" t="s">
        <v>1</v>
      </c>
      <c r="N288" s="235" t="s">
        <v>43</v>
      </c>
      <c r="O288" s="92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149</v>
      </c>
      <c r="AT288" s="238" t="s">
        <v>156</v>
      </c>
      <c r="AU288" s="238" t="s">
        <v>88</v>
      </c>
      <c r="AY288" s="18" t="s">
        <v>150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86</v>
      </c>
      <c r="BK288" s="239">
        <f>ROUND(I288*H288,2)</f>
        <v>0</v>
      </c>
      <c r="BL288" s="18" t="s">
        <v>149</v>
      </c>
      <c r="BM288" s="238" t="s">
        <v>1667</v>
      </c>
    </row>
    <row r="289" s="13" customFormat="1">
      <c r="A289" s="13"/>
      <c r="B289" s="240"/>
      <c r="C289" s="241"/>
      <c r="D289" s="242" t="s">
        <v>163</v>
      </c>
      <c r="E289" s="243" t="s">
        <v>1</v>
      </c>
      <c r="F289" s="244" t="s">
        <v>1463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163</v>
      </c>
      <c r="AU289" s="250" t="s">
        <v>88</v>
      </c>
      <c r="AV289" s="13" t="s">
        <v>86</v>
      </c>
      <c r="AW289" s="13" t="s">
        <v>33</v>
      </c>
      <c r="AX289" s="13" t="s">
        <v>78</v>
      </c>
      <c r="AY289" s="250" t="s">
        <v>150</v>
      </c>
    </row>
    <row r="290" s="14" customFormat="1">
      <c r="A290" s="14"/>
      <c r="B290" s="251"/>
      <c r="C290" s="252"/>
      <c r="D290" s="242" t="s">
        <v>163</v>
      </c>
      <c r="E290" s="253" t="s">
        <v>1</v>
      </c>
      <c r="F290" s="254" t="s">
        <v>1668</v>
      </c>
      <c r="G290" s="252"/>
      <c r="H290" s="255">
        <v>0.41999999999999998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163</v>
      </c>
      <c r="AU290" s="261" t="s">
        <v>88</v>
      </c>
      <c r="AV290" s="14" t="s">
        <v>88</v>
      </c>
      <c r="AW290" s="14" t="s">
        <v>33</v>
      </c>
      <c r="AX290" s="14" t="s">
        <v>78</v>
      </c>
      <c r="AY290" s="261" t="s">
        <v>150</v>
      </c>
    </row>
    <row r="291" s="14" customFormat="1">
      <c r="A291" s="14"/>
      <c r="B291" s="251"/>
      <c r="C291" s="252"/>
      <c r="D291" s="242" t="s">
        <v>163</v>
      </c>
      <c r="E291" s="253" t="s">
        <v>1</v>
      </c>
      <c r="F291" s="254" t="s">
        <v>1669</v>
      </c>
      <c r="G291" s="252"/>
      <c r="H291" s="255">
        <v>0.29999999999999999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163</v>
      </c>
      <c r="AU291" s="261" t="s">
        <v>88</v>
      </c>
      <c r="AV291" s="14" t="s">
        <v>88</v>
      </c>
      <c r="AW291" s="14" t="s">
        <v>33</v>
      </c>
      <c r="AX291" s="14" t="s">
        <v>78</v>
      </c>
      <c r="AY291" s="261" t="s">
        <v>150</v>
      </c>
    </row>
    <row r="292" s="15" customFormat="1">
      <c r="A292" s="15"/>
      <c r="B292" s="265"/>
      <c r="C292" s="266"/>
      <c r="D292" s="242" t="s">
        <v>163</v>
      </c>
      <c r="E292" s="267" t="s">
        <v>1</v>
      </c>
      <c r="F292" s="268" t="s">
        <v>311</v>
      </c>
      <c r="G292" s="266"/>
      <c r="H292" s="269">
        <v>0.71999999999999997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5" t="s">
        <v>163</v>
      </c>
      <c r="AU292" s="275" t="s">
        <v>88</v>
      </c>
      <c r="AV292" s="15" t="s">
        <v>149</v>
      </c>
      <c r="AW292" s="15" t="s">
        <v>33</v>
      </c>
      <c r="AX292" s="15" t="s">
        <v>86</v>
      </c>
      <c r="AY292" s="275" t="s">
        <v>150</v>
      </c>
    </row>
    <row r="293" s="2" customFormat="1" ht="24.15" customHeight="1">
      <c r="A293" s="39"/>
      <c r="B293" s="40"/>
      <c r="C293" s="227" t="s">
        <v>565</v>
      </c>
      <c r="D293" s="227" t="s">
        <v>156</v>
      </c>
      <c r="E293" s="228" t="s">
        <v>1670</v>
      </c>
      <c r="F293" s="229" t="s">
        <v>1671</v>
      </c>
      <c r="G293" s="230" t="s">
        <v>494</v>
      </c>
      <c r="H293" s="231">
        <v>1.8</v>
      </c>
      <c r="I293" s="232"/>
      <c r="J293" s="233">
        <f>ROUND(I293*H293,2)</f>
        <v>0</v>
      </c>
      <c r="K293" s="229" t="s">
        <v>160</v>
      </c>
      <c r="L293" s="45"/>
      <c r="M293" s="234" t="s">
        <v>1</v>
      </c>
      <c r="N293" s="235" t="s">
        <v>43</v>
      </c>
      <c r="O293" s="92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149</v>
      </c>
      <c r="AT293" s="238" t="s">
        <v>156</v>
      </c>
      <c r="AU293" s="238" t="s">
        <v>88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86</v>
      </c>
      <c r="BK293" s="239">
        <f>ROUND(I293*H293,2)</f>
        <v>0</v>
      </c>
      <c r="BL293" s="18" t="s">
        <v>149</v>
      </c>
      <c r="BM293" s="238" t="s">
        <v>1672</v>
      </c>
    </row>
    <row r="294" s="14" customFormat="1">
      <c r="A294" s="14"/>
      <c r="B294" s="251"/>
      <c r="C294" s="252"/>
      <c r="D294" s="242" t="s">
        <v>163</v>
      </c>
      <c r="E294" s="253" t="s">
        <v>1</v>
      </c>
      <c r="F294" s="254" t="s">
        <v>1661</v>
      </c>
      <c r="G294" s="252"/>
      <c r="H294" s="255">
        <v>1.8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163</v>
      </c>
      <c r="AU294" s="261" t="s">
        <v>88</v>
      </c>
      <c r="AV294" s="14" t="s">
        <v>88</v>
      </c>
      <c r="AW294" s="14" t="s">
        <v>33</v>
      </c>
      <c r="AX294" s="14" t="s">
        <v>86</v>
      </c>
      <c r="AY294" s="261" t="s">
        <v>150</v>
      </c>
    </row>
    <row r="295" s="12" customFormat="1" ht="22.8" customHeight="1">
      <c r="A295" s="12"/>
      <c r="B295" s="211"/>
      <c r="C295" s="212"/>
      <c r="D295" s="213" t="s">
        <v>77</v>
      </c>
      <c r="E295" s="225" t="s">
        <v>1126</v>
      </c>
      <c r="F295" s="225" t="s">
        <v>1127</v>
      </c>
      <c r="G295" s="212"/>
      <c r="H295" s="212"/>
      <c r="I295" s="215"/>
      <c r="J295" s="226">
        <f>BK295</f>
        <v>0</v>
      </c>
      <c r="K295" s="212"/>
      <c r="L295" s="217"/>
      <c r="M295" s="218"/>
      <c r="N295" s="219"/>
      <c r="O295" s="219"/>
      <c r="P295" s="220">
        <f>P296</f>
        <v>0</v>
      </c>
      <c r="Q295" s="219"/>
      <c r="R295" s="220">
        <f>R296</f>
        <v>0</v>
      </c>
      <c r="S295" s="219"/>
      <c r="T295" s="221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2" t="s">
        <v>86</v>
      </c>
      <c r="AT295" s="223" t="s">
        <v>77</v>
      </c>
      <c r="AU295" s="223" t="s">
        <v>86</v>
      </c>
      <c r="AY295" s="222" t="s">
        <v>150</v>
      </c>
      <c r="BK295" s="224">
        <f>BK296</f>
        <v>0</v>
      </c>
    </row>
    <row r="296" s="2" customFormat="1" ht="24.15" customHeight="1">
      <c r="A296" s="39"/>
      <c r="B296" s="40"/>
      <c r="C296" s="227" t="s">
        <v>570</v>
      </c>
      <c r="D296" s="227" t="s">
        <v>156</v>
      </c>
      <c r="E296" s="228" t="s">
        <v>1470</v>
      </c>
      <c r="F296" s="229" t="s">
        <v>1471</v>
      </c>
      <c r="G296" s="230" t="s">
        <v>494</v>
      </c>
      <c r="H296" s="231">
        <v>440.702</v>
      </c>
      <c r="I296" s="232"/>
      <c r="J296" s="233">
        <f>ROUND(I296*H296,2)</f>
        <v>0</v>
      </c>
      <c r="K296" s="229" t="s">
        <v>160</v>
      </c>
      <c r="L296" s="45"/>
      <c r="M296" s="300" t="s">
        <v>1</v>
      </c>
      <c r="N296" s="301" t="s">
        <v>43</v>
      </c>
      <c r="O296" s="302"/>
      <c r="P296" s="303">
        <f>O296*H296</f>
        <v>0</v>
      </c>
      <c r="Q296" s="303">
        <v>0</v>
      </c>
      <c r="R296" s="303">
        <f>Q296*H296</f>
        <v>0</v>
      </c>
      <c r="S296" s="303">
        <v>0</v>
      </c>
      <c r="T296" s="304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149</v>
      </c>
      <c r="AT296" s="238" t="s">
        <v>156</v>
      </c>
      <c r="AU296" s="238" t="s">
        <v>88</v>
      </c>
      <c r="AY296" s="18" t="s">
        <v>150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86</v>
      </c>
      <c r="BK296" s="239">
        <f>ROUND(I296*H296,2)</f>
        <v>0</v>
      </c>
      <c r="BL296" s="18" t="s">
        <v>149</v>
      </c>
      <c r="BM296" s="238" t="s">
        <v>1472</v>
      </c>
    </row>
    <row r="297" s="2" customFormat="1" ht="6.96" customHeight="1">
      <c r="A297" s="39"/>
      <c r="B297" s="67"/>
      <c r="C297" s="68"/>
      <c r="D297" s="68"/>
      <c r="E297" s="68"/>
      <c r="F297" s="68"/>
      <c r="G297" s="68"/>
      <c r="H297" s="68"/>
      <c r="I297" s="68"/>
      <c r="J297" s="68"/>
      <c r="K297" s="68"/>
      <c r="L297" s="45"/>
      <c r="M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</row>
  </sheetData>
  <sheetProtection sheet="1" autoFilter="0" formatColumns="0" formatRows="0" objects="1" scenarios="1" spinCount="100000" saltValue="Ze1tv/dedG1xzSxqWFzbZs27jnoaF7bItChjv0dWNEUDZRrsZSj7hGaVTJUdqBcWFX8QIlgVLIY0rWuHoeRPXQ==" hashValue="PLj/WGCmMnXsTuMTE3HTRQ2099nEh6ysXGTkdrkO46fOQ0L5HgLADsx8VOQNSLx9XUzhM5F29F/ec6lOokvrhg==" algorithmName="SHA-512" password="CC35"/>
  <autoFilter ref="C122:K29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1673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11. 9. 2025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38</v>
      </c>
      <c r="E30" s="39"/>
      <c r="F30" s="39"/>
      <c r="G30" s="39"/>
      <c r="H30" s="39"/>
      <c r="I30" s="39"/>
      <c r="J30" s="161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40</v>
      </c>
      <c r="G32" s="39"/>
      <c r="H32" s="39"/>
      <c r="I32" s="162" t="s">
        <v>39</v>
      </c>
      <c r="J32" s="162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42</v>
      </c>
      <c r="E33" s="151" t="s">
        <v>43</v>
      </c>
      <c r="F33" s="164">
        <f>ROUND((SUM(BE124:BE346)),  2)</f>
        <v>0</v>
      </c>
      <c r="G33" s="39"/>
      <c r="H33" s="39"/>
      <c r="I33" s="165">
        <v>0.20999999999999999</v>
      </c>
      <c r="J33" s="164">
        <f>ROUND(((SUM(BE124:BE346))*I33),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44</v>
      </c>
      <c r="F34" s="164">
        <f>ROUND((SUM(BF124:BF346)),  2)</f>
        <v>0</v>
      </c>
      <c r="G34" s="39"/>
      <c r="H34" s="39"/>
      <c r="I34" s="165">
        <v>0.14999999999999999</v>
      </c>
      <c r="J34" s="164">
        <f>ROUND(((SUM(BF124:BF346))*I34),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45</v>
      </c>
      <c r="F35" s="164">
        <f>ROUND((SUM(BG124:BG346)),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46</v>
      </c>
      <c r="F36" s="164">
        <f>ROUND((SUM(BH124:BH346)),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47</v>
      </c>
      <c r="F37" s="164">
        <f>ROUND((SUM(BI124:BI346)),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48</v>
      </c>
      <c r="E39" s="168"/>
      <c r="F39" s="168"/>
      <c r="G39" s="169" t="s">
        <v>49</v>
      </c>
      <c r="H39" s="170" t="s">
        <v>50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303 -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11. 9. 2025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123</v>
      </c>
      <c r="D94" s="186"/>
      <c r="E94" s="186"/>
      <c r="F94" s="186"/>
      <c r="G94" s="186"/>
      <c r="H94" s="186"/>
      <c r="I94" s="186"/>
      <c r="J94" s="187" t="s">
        <v>124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125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J194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264</v>
      </c>
      <c r="E100" s="197"/>
      <c r="F100" s="197"/>
      <c r="G100" s="197"/>
      <c r="H100" s="197"/>
      <c r="I100" s="197"/>
      <c r="J100" s="198">
        <f>J197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267</v>
      </c>
      <c r="E101" s="197"/>
      <c r="F101" s="197"/>
      <c r="G101" s="197"/>
      <c r="H101" s="197"/>
      <c r="I101" s="197"/>
      <c r="J101" s="198">
        <f>J227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J312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269</v>
      </c>
      <c r="E103" s="197"/>
      <c r="F103" s="197"/>
      <c r="G103" s="197"/>
      <c r="H103" s="197"/>
      <c r="I103" s="197"/>
      <c r="J103" s="198">
        <f>J317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270</v>
      </c>
      <c r="E104" s="197"/>
      <c r="F104" s="197"/>
      <c r="G104" s="197"/>
      <c r="H104" s="197"/>
      <c r="I104" s="197"/>
      <c r="J104" s="198">
        <f>J345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Stavební úpravy MK ul. Sídliště v úseku od silnice III/15512 po REPROGEN v Třeboni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303 - Dešťová 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Třeboň</v>
      </c>
      <c r="G118" s="41"/>
      <c r="H118" s="41"/>
      <c r="I118" s="33" t="s">
        <v>22</v>
      </c>
      <c r="J118" s="80" t="str">
        <f>IF(J12="","",J12)</f>
        <v>11. 9. 2025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Třeboň</v>
      </c>
      <c r="G120" s="41"/>
      <c r="H120" s="41"/>
      <c r="I120" s="33" t="s">
        <v>30</v>
      </c>
      <c r="J120" s="37" t="str">
        <f>E21</f>
        <v>WAY project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34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135</v>
      </c>
      <c r="D123" s="203" t="s">
        <v>63</v>
      </c>
      <c r="E123" s="203" t="s">
        <v>59</v>
      </c>
      <c r="F123" s="203" t="s">
        <v>60</v>
      </c>
      <c r="G123" s="203" t="s">
        <v>136</v>
      </c>
      <c r="H123" s="203" t="s">
        <v>137</v>
      </c>
      <c r="I123" s="203" t="s">
        <v>138</v>
      </c>
      <c r="J123" s="203" t="s">
        <v>124</v>
      </c>
      <c r="K123" s="204" t="s">
        <v>139</v>
      </c>
      <c r="L123" s="205"/>
      <c r="M123" s="101" t="s">
        <v>1</v>
      </c>
      <c r="N123" s="102" t="s">
        <v>42</v>
      </c>
      <c r="O123" s="102" t="s">
        <v>140</v>
      </c>
      <c r="P123" s="102" t="s">
        <v>141</v>
      </c>
      <c r="Q123" s="102" t="s">
        <v>142</v>
      </c>
      <c r="R123" s="102" t="s">
        <v>143</v>
      </c>
      <c r="S123" s="102" t="s">
        <v>144</v>
      </c>
      <c r="T123" s="103" t="s">
        <v>145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146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</f>
        <v>0</v>
      </c>
      <c r="Q124" s="105"/>
      <c r="R124" s="208">
        <f>R125</f>
        <v>387.40224959999995</v>
      </c>
      <c r="S124" s="105"/>
      <c r="T124" s="209">
        <f>T125</f>
        <v>52.606500000000004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126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77</v>
      </c>
      <c r="E125" s="214" t="s">
        <v>273</v>
      </c>
      <c r="F125" s="214" t="s">
        <v>274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P126+P194+P197+P227+P312+P317+P345</f>
        <v>0</v>
      </c>
      <c r="Q125" s="219"/>
      <c r="R125" s="220">
        <f>R126+R194+R197+R227+R312+R317+R345</f>
        <v>387.40224959999995</v>
      </c>
      <c r="S125" s="219"/>
      <c r="T125" s="221">
        <f>T126+T194+T197+T227+T312+T317+T345</f>
        <v>52.606500000000004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86</v>
      </c>
      <c r="AT125" s="223" t="s">
        <v>77</v>
      </c>
      <c r="AU125" s="223" t="s">
        <v>78</v>
      </c>
      <c r="AY125" s="222" t="s">
        <v>150</v>
      </c>
      <c r="BK125" s="224">
        <f>BK126+BK194+BK197+BK227+BK312+BK317+BK345</f>
        <v>0</v>
      </c>
    </row>
    <row r="126" s="12" customFormat="1" ht="22.8" customHeight="1">
      <c r="A126" s="12"/>
      <c r="B126" s="211"/>
      <c r="C126" s="212"/>
      <c r="D126" s="213" t="s">
        <v>77</v>
      </c>
      <c r="E126" s="225" t="s">
        <v>86</v>
      </c>
      <c r="F126" s="225" t="s">
        <v>275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SUM(P127:P193)</f>
        <v>0</v>
      </c>
      <c r="Q126" s="219"/>
      <c r="R126" s="220">
        <f>SUM(R127:R193)</f>
        <v>340.34866909999994</v>
      </c>
      <c r="S126" s="219"/>
      <c r="T126" s="221">
        <f>SUM(T127:T193)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86</v>
      </c>
      <c r="AY126" s="222" t="s">
        <v>150</v>
      </c>
      <c r="BK126" s="224">
        <f>SUM(BK127:BK193)</f>
        <v>0</v>
      </c>
    </row>
    <row r="127" s="2" customFormat="1" ht="21.75" customHeight="1">
      <c r="A127" s="39"/>
      <c r="B127" s="40"/>
      <c r="C127" s="227" t="s">
        <v>86</v>
      </c>
      <c r="D127" s="227" t="s">
        <v>156</v>
      </c>
      <c r="E127" s="228" t="s">
        <v>1159</v>
      </c>
      <c r="F127" s="229" t="s">
        <v>1160</v>
      </c>
      <c r="G127" s="230" t="s">
        <v>1161</v>
      </c>
      <c r="H127" s="231">
        <v>240</v>
      </c>
      <c r="I127" s="232"/>
      <c r="J127" s="233">
        <f>ROUND(I127*H127,2)</f>
        <v>0</v>
      </c>
      <c r="K127" s="229" t="s">
        <v>160</v>
      </c>
      <c r="L127" s="45"/>
      <c r="M127" s="234" t="s">
        <v>1</v>
      </c>
      <c r="N127" s="235" t="s">
        <v>43</v>
      </c>
      <c r="O127" s="92"/>
      <c r="P127" s="236">
        <f>O127*H127</f>
        <v>0</v>
      </c>
      <c r="Q127" s="236">
        <v>4.0000000000000003E-05</v>
      </c>
      <c r="R127" s="236">
        <f>Q127*H127</f>
        <v>0.0096000000000000009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149</v>
      </c>
      <c r="AT127" s="238" t="s">
        <v>156</v>
      </c>
      <c r="AU127" s="238" t="s">
        <v>88</v>
      </c>
      <c r="AY127" s="18" t="s">
        <v>150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86</v>
      </c>
      <c r="BK127" s="239">
        <f>ROUND(I127*H127,2)</f>
        <v>0</v>
      </c>
      <c r="BL127" s="18" t="s">
        <v>149</v>
      </c>
      <c r="BM127" s="238" t="s">
        <v>1474</v>
      </c>
    </row>
    <row r="128" s="13" customFormat="1">
      <c r="A128" s="13"/>
      <c r="B128" s="240"/>
      <c r="C128" s="241"/>
      <c r="D128" s="242" t="s">
        <v>163</v>
      </c>
      <c r="E128" s="243" t="s">
        <v>1</v>
      </c>
      <c r="F128" s="244" t="s">
        <v>1674</v>
      </c>
      <c r="G128" s="241"/>
      <c r="H128" s="243" t="s">
        <v>1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163</v>
      </c>
      <c r="AU128" s="250" t="s">
        <v>88</v>
      </c>
      <c r="AV128" s="13" t="s">
        <v>86</v>
      </c>
      <c r="AW128" s="13" t="s">
        <v>33</v>
      </c>
      <c r="AX128" s="13" t="s">
        <v>78</v>
      </c>
      <c r="AY128" s="250" t="s">
        <v>150</v>
      </c>
    </row>
    <row r="129" s="14" customFormat="1">
      <c r="A129" s="14"/>
      <c r="B129" s="251"/>
      <c r="C129" s="252"/>
      <c r="D129" s="242" t="s">
        <v>163</v>
      </c>
      <c r="E129" s="253" t="s">
        <v>1</v>
      </c>
      <c r="F129" s="254" t="s">
        <v>1675</v>
      </c>
      <c r="G129" s="252"/>
      <c r="H129" s="255">
        <v>240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163</v>
      </c>
      <c r="AU129" s="261" t="s">
        <v>88</v>
      </c>
      <c r="AV129" s="14" t="s">
        <v>88</v>
      </c>
      <c r="AW129" s="14" t="s">
        <v>33</v>
      </c>
      <c r="AX129" s="14" t="s">
        <v>86</v>
      </c>
      <c r="AY129" s="261" t="s">
        <v>150</v>
      </c>
    </row>
    <row r="130" s="2" customFormat="1" ht="24.15" customHeight="1">
      <c r="A130" s="39"/>
      <c r="B130" s="40"/>
      <c r="C130" s="227" t="s">
        <v>88</v>
      </c>
      <c r="D130" s="227" t="s">
        <v>156</v>
      </c>
      <c r="E130" s="228" t="s">
        <v>1676</v>
      </c>
      <c r="F130" s="229" t="s">
        <v>1677</v>
      </c>
      <c r="G130" s="230" t="s">
        <v>401</v>
      </c>
      <c r="H130" s="231">
        <v>1.4099999999999999</v>
      </c>
      <c r="I130" s="232"/>
      <c r="J130" s="233">
        <f>ROUND(I130*H130,2)</f>
        <v>0</v>
      </c>
      <c r="K130" s="229" t="s">
        <v>160</v>
      </c>
      <c r="L130" s="45"/>
      <c r="M130" s="234" t="s">
        <v>1</v>
      </c>
      <c r="N130" s="235" t="s">
        <v>43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149</v>
      </c>
      <c r="AT130" s="238" t="s">
        <v>156</v>
      </c>
      <c r="AU130" s="238" t="s">
        <v>88</v>
      </c>
      <c r="AY130" s="18" t="s">
        <v>150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86</v>
      </c>
      <c r="BK130" s="239">
        <f>ROUND(I130*H130,2)</f>
        <v>0</v>
      </c>
      <c r="BL130" s="18" t="s">
        <v>149</v>
      </c>
      <c r="BM130" s="238" t="s">
        <v>1678</v>
      </c>
    </row>
    <row r="131" s="13" customFormat="1">
      <c r="A131" s="13"/>
      <c r="B131" s="240"/>
      <c r="C131" s="241"/>
      <c r="D131" s="242" t="s">
        <v>163</v>
      </c>
      <c r="E131" s="243" t="s">
        <v>1</v>
      </c>
      <c r="F131" s="244" t="s">
        <v>1679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163</v>
      </c>
      <c r="AU131" s="250" t="s">
        <v>88</v>
      </c>
      <c r="AV131" s="13" t="s">
        <v>86</v>
      </c>
      <c r="AW131" s="13" t="s">
        <v>33</v>
      </c>
      <c r="AX131" s="13" t="s">
        <v>78</v>
      </c>
      <c r="AY131" s="250" t="s">
        <v>150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1680</v>
      </c>
      <c r="G132" s="252"/>
      <c r="H132" s="255">
        <v>1.4099999999999999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2" customFormat="1" ht="24.15" customHeight="1">
      <c r="A133" s="39"/>
      <c r="B133" s="40"/>
      <c r="C133" s="227" t="s">
        <v>171</v>
      </c>
      <c r="D133" s="227" t="s">
        <v>156</v>
      </c>
      <c r="E133" s="228" t="s">
        <v>1165</v>
      </c>
      <c r="F133" s="229" t="s">
        <v>1166</v>
      </c>
      <c r="G133" s="230" t="s">
        <v>401</v>
      </c>
      <c r="H133" s="231">
        <v>598.83000000000004</v>
      </c>
      <c r="I133" s="232"/>
      <c r="J133" s="233">
        <f>ROUND(I133*H133,2)</f>
        <v>0</v>
      </c>
      <c r="K133" s="229" t="s">
        <v>160</v>
      </c>
      <c r="L133" s="45"/>
      <c r="M133" s="234" t="s">
        <v>1</v>
      </c>
      <c r="N133" s="235" t="s">
        <v>43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149</v>
      </c>
      <c r="AT133" s="238" t="s">
        <v>156</v>
      </c>
      <c r="AU133" s="238" t="s">
        <v>88</v>
      </c>
      <c r="AY133" s="18" t="s">
        <v>150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86</v>
      </c>
      <c r="BK133" s="239">
        <f>ROUND(I133*H133,2)</f>
        <v>0</v>
      </c>
      <c r="BL133" s="18" t="s">
        <v>149</v>
      </c>
      <c r="BM133" s="238" t="s">
        <v>1477</v>
      </c>
    </row>
    <row r="134" s="14" customFormat="1">
      <c r="A134" s="14"/>
      <c r="B134" s="251"/>
      <c r="C134" s="252"/>
      <c r="D134" s="242" t="s">
        <v>163</v>
      </c>
      <c r="E134" s="253" t="s">
        <v>1</v>
      </c>
      <c r="F134" s="254" t="s">
        <v>1681</v>
      </c>
      <c r="G134" s="252"/>
      <c r="H134" s="255">
        <v>598.83000000000004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163</v>
      </c>
      <c r="AU134" s="261" t="s">
        <v>88</v>
      </c>
      <c r="AV134" s="14" t="s">
        <v>88</v>
      </c>
      <c r="AW134" s="14" t="s">
        <v>33</v>
      </c>
      <c r="AX134" s="14" t="s">
        <v>86</v>
      </c>
      <c r="AY134" s="261" t="s">
        <v>150</v>
      </c>
    </row>
    <row r="135" s="13" customFormat="1">
      <c r="A135" s="13"/>
      <c r="B135" s="240"/>
      <c r="C135" s="241"/>
      <c r="D135" s="242" t="s">
        <v>163</v>
      </c>
      <c r="E135" s="243" t="s">
        <v>1</v>
      </c>
      <c r="F135" s="244" t="s">
        <v>1170</v>
      </c>
      <c r="G135" s="241"/>
      <c r="H135" s="243" t="s">
        <v>1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163</v>
      </c>
      <c r="AU135" s="250" t="s">
        <v>88</v>
      </c>
      <c r="AV135" s="13" t="s">
        <v>86</v>
      </c>
      <c r="AW135" s="13" t="s">
        <v>33</v>
      </c>
      <c r="AX135" s="13" t="s">
        <v>78</v>
      </c>
      <c r="AY135" s="250" t="s">
        <v>150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1171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2" customFormat="1" ht="24.15" customHeight="1">
      <c r="A137" s="39"/>
      <c r="B137" s="40"/>
      <c r="C137" s="227" t="s">
        <v>149</v>
      </c>
      <c r="D137" s="227" t="s">
        <v>156</v>
      </c>
      <c r="E137" s="228" t="s">
        <v>1175</v>
      </c>
      <c r="F137" s="229" t="s">
        <v>1176</v>
      </c>
      <c r="G137" s="230" t="s">
        <v>401</v>
      </c>
      <c r="H137" s="231">
        <v>29.942</v>
      </c>
      <c r="I137" s="232"/>
      <c r="J137" s="233">
        <f>ROUND(I137*H137,2)</f>
        <v>0</v>
      </c>
      <c r="K137" s="229" t="s">
        <v>160</v>
      </c>
      <c r="L137" s="45"/>
      <c r="M137" s="234" t="s">
        <v>1</v>
      </c>
      <c r="N137" s="235" t="s">
        <v>43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149</v>
      </c>
      <c r="AT137" s="238" t="s">
        <v>156</v>
      </c>
      <c r="AU137" s="238" t="s">
        <v>88</v>
      </c>
      <c r="AY137" s="18" t="s">
        <v>150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86</v>
      </c>
      <c r="BK137" s="239">
        <f>ROUND(I137*H137,2)</f>
        <v>0</v>
      </c>
      <c r="BL137" s="18" t="s">
        <v>149</v>
      </c>
      <c r="BM137" s="238" t="s">
        <v>1480</v>
      </c>
    </row>
    <row r="138" s="13" customFormat="1">
      <c r="A138" s="13"/>
      <c r="B138" s="240"/>
      <c r="C138" s="241"/>
      <c r="D138" s="242" t="s">
        <v>163</v>
      </c>
      <c r="E138" s="243" t="s">
        <v>1</v>
      </c>
      <c r="F138" s="244" t="s">
        <v>1481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163</v>
      </c>
      <c r="AU138" s="250" t="s">
        <v>88</v>
      </c>
      <c r="AV138" s="13" t="s">
        <v>86</v>
      </c>
      <c r="AW138" s="13" t="s">
        <v>33</v>
      </c>
      <c r="AX138" s="13" t="s">
        <v>78</v>
      </c>
      <c r="AY138" s="250" t="s">
        <v>150</v>
      </c>
    </row>
    <row r="139" s="14" customFormat="1">
      <c r="A139" s="14"/>
      <c r="B139" s="251"/>
      <c r="C139" s="252"/>
      <c r="D139" s="242" t="s">
        <v>163</v>
      </c>
      <c r="E139" s="253" t="s">
        <v>1</v>
      </c>
      <c r="F139" s="254" t="s">
        <v>1682</v>
      </c>
      <c r="G139" s="252"/>
      <c r="H139" s="255">
        <v>29.942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163</v>
      </c>
      <c r="AU139" s="261" t="s">
        <v>88</v>
      </c>
      <c r="AV139" s="14" t="s">
        <v>88</v>
      </c>
      <c r="AW139" s="14" t="s">
        <v>33</v>
      </c>
      <c r="AX139" s="14" t="s">
        <v>86</v>
      </c>
      <c r="AY139" s="261" t="s">
        <v>150</v>
      </c>
    </row>
    <row r="140" s="2" customFormat="1" ht="21.75" customHeight="1">
      <c r="A140" s="39"/>
      <c r="B140" s="40"/>
      <c r="C140" s="227" t="s">
        <v>153</v>
      </c>
      <c r="D140" s="227" t="s">
        <v>156</v>
      </c>
      <c r="E140" s="228" t="s">
        <v>430</v>
      </c>
      <c r="F140" s="229" t="s">
        <v>431</v>
      </c>
      <c r="G140" s="230" t="s">
        <v>278</v>
      </c>
      <c r="H140" s="231">
        <v>285.69</v>
      </c>
      <c r="I140" s="232"/>
      <c r="J140" s="233">
        <f>ROUND(I140*H140,2)</f>
        <v>0</v>
      </c>
      <c r="K140" s="229" t="s">
        <v>160</v>
      </c>
      <c r="L140" s="45"/>
      <c r="M140" s="234" t="s">
        <v>1</v>
      </c>
      <c r="N140" s="235" t="s">
        <v>43</v>
      </c>
      <c r="O140" s="92"/>
      <c r="P140" s="236">
        <f>O140*H140</f>
        <v>0</v>
      </c>
      <c r="Q140" s="236">
        <v>0.00084000000000000003</v>
      </c>
      <c r="R140" s="236">
        <f>Q140*H140</f>
        <v>0.23997960000000002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149</v>
      </c>
      <c r="AT140" s="238" t="s">
        <v>156</v>
      </c>
      <c r="AU140" s="238" t="s">
        <v>88</v>
      </c>
      <c r="AY140" s="18" t="s">
        <v>150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86</v>
      </c>
      <c r="BK140" s="239">
        <f>ROUND(I140*H140,2)</f>
        <v>0</v>
      </c>
      <c r="BL140" s="18" t="s">
        <v>149</v>
      </c>
      <c r="BM140" s="238" t="s">
        <v>1683</v>
      </c>
    </row>
    <row r="141" s="14" customFormat="1">
      <c r="A141" s="14"/>
      <c r="B141" s="251"/>
      <c r="C141" s="252"/>
      <c r="D141" s="242" t="s">
        <v>163</v>
      </c>
      <c r="E141" s="253" t="s">
        <v>1</v>
      </c>
      <c r="F141" s="254" t="s">
        <v>1684</v>
      </c>
      <c r="G141" s="252"/>
      <c r="H141" s="255">
        <v>285.69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163</v>
      </c>
      <c r="AU141" s="261" t="s">
        <v>88</v>
      </c>
      <c r="AV141" s="14" t="s">
        <v>88</v>
      </c>
      <c r="AW141" s="14" t="s">
        <v>33</v>
      </c>
      <c r="AX141" s="14" t="s">
        <v>86</v>
      </c>
      <c r="AY141" s="261" t="s">
        <v>150</v>
      </c>
    </row>
    <row r="142" s="2" customFormat="1" ht="24.15" customHeight="1">
      <c r="A142" s="39"/>
      <c r="B142" s="40"/>
      <c r="C142" s="227" t="s">
        <v>188</v>
      </c>
      <c r="D142" s="227" t="s">
        <v>156</v>
      </c>
      <c r="E142" s="228" t="s">
        <v>1192</v>
      </c>
      <c r="F142" s="229" t="s">
        <v>1193</v>
      </c>
      <c r="G142" s="230" t="s">
        <v>278</v>
      </c>
      <c r="H142" s="231">
        <v>991.87</v>
      </c>
      <c r="I142" s="232"/>
      <c r="J142" s="233">
        <f>ROUND(I142*H142,2)</f>
        <v>0</v>
      </c>
      <c r="K142" s="229" t="s">
        <v>160</v>
      </c>
      <c r="L142" s="45"/>
      <c r="M142" s="234" t="s">
        <v>1</v>
      </c>
      <c r="N142" s="235" t="s">
        <v>43</v>
      </c>
      <c r="O142" s="92"/>
      <c r="P142" s="236">
        <f>O142*H142</f>
        <v>0</v>
      </c>
      <c r="Q142" s="236">
        <v>0.00084999999999999995</v>
      </c>
      <c r="R142" s="236">
        <f>Q142*H142</f>
        <v>0.84308949999999994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149</v>
      </c>
      <c r="AT142" s="238" t="s">
        <v>156</v>
      </c>
      <c r="AU142" s="238" t="s">
        <v>88</v>
      </c>
      <c r="AY142" s="18" t="s">
        <v>150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86</v>
      </c>
      <c r="BK142" s="239">
        <f>ROUND(I142*H142,2)</f>
        <v>0</v>
      </c>
      <c r="BL142" s="18" t="s">
        <v>149</v>
      </c>
      <c r="BM142" s="238" t="s">
        <v>1483</v>
      </c>
    </row>
    <row r="143" s="14" customFormat="1">
      <c r="A143" s="14"/>
      <c r="B143" s="251"/>
      <c r="C143" s="252"/>
      <c r="D143" s="242" t="s">
        <v>163</v>
      </c>
      <c r="E143" s="253" t="s">
        <v>1</v>
      </c>
      <c r="F143" s="254" t="s">
        <v>1685</v>
      </c>
      <c r="G143" s="252"/>
      <c r="H143" s="255">
        <v>991.87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163</v>
      </c>
      <c r="AU143" s="261" t="s">
        <v>88</v>
      </c>
      <c r="AV143" s="14" t="s">
        <v>88</v>
      </c>
      <c r="AW143" s="14" t="s">
        <v>33</v>
      </c>
      <c r="AX143" s="14" t="s">
        <v>86</v>
      </c>
      <c r="AY143" s="261" t="s">
        <v>150</v>
      </c>
    </row>
    <row r="144" s="2" customFormat="1" ht="24.15" customHeight="1">
      <c r="A144" s="39"/>
      <c r="B144" s="40"/>
      <c r="C144" s="227" t="s">
        <v>193</v>
      </c>
      <c r="D144" s="227" t="s">
        <v>156</v>
      </c>
      <c r="E144" s="228" t="s">
        <v>435</v>
      </c>
      <c r="F144" s="229" t="s">
        <v>436</v>
      </c>
      <c r="G144" s="230" t="s">
        <v>278</v>
      </c>
      <c r="H144" s="231">
        <v>285.69</v>
      </c>
      <c r="I144" s="232"/>
      <c r="J144" s="233">
        <f>ROUND(I144*H144,2)</f>
        <v>0</v>
      </c>
      <c r="K144" s="229" t="s">
        <v>160</v>
      </c>
      <c r="L144" s="45"/>
      <c r="M144" s="234" t="s">
        <v>1</v>
      </c>
      <c r="N144" s="235" t="s">
        <v>43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149</v>
      </c>
      <c r="AT144" s="238" t="s">
        <v>156</v>
      </c>
      <c r="AU144" s="238" t="s">
        <v>88</v>
      </c>
      <c r="AY144" s="18" t="s">
        <v>150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86</v>
      </c>
      <c r="BK144" s="239">
        <f>ROUND(I144*H144,2)</f>
        <v>0</v>
      </c>
      <c r="BL144" s="18" t="s">
        <v>149</v>
      </c>
      <c r="BM144" s="238" t="s">
        <v>1686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1687</v>
      </c>
      <c r="G145" s="252"/>
      <c r="H145" s="255">
        <v>285.69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24.15" customHeight="1">
      <c r="A146" s="39"/>
      <c r="B146" s="40"/>
      <c r="C146" s="227" t="s">
        <v>197</v>
      </c>
      <c r="D146" s="227" t="s">
        <v>156</v>
      </c>
      <c r="E146" s="228" t="s">
        <v>1198</v>
      </c>
      <c r="F146" s="229" t="s">
        <v>1199</v>
      </c>
      <c r="G146" s="230" t="s">
        <v>278</v>
      </c>
      <c r="H146" s="231">
        <v>991.87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1485</v>
      </c>
    </row>
    <row r="147" s="14" customFormat="1">
      <c r="A147" s="14"/>
      <c r="B147" s="251"/>
      <c r="C147" s="252"/>
      <c r="D147" s="242" t="s">
        <v>163</v>
      </c>
      <c r="E147" s="253" t="s">
        <v>1</v>
      </c>
      <c r="F147" s="254" t="s">
        <v>1688</v>
      </c>
      <c r="G147" s="252"/>
      <c r="H147" s="255">
        <v>991.87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163</v>
      </c>
      <c r="AU147" s="261" t="s">
        <v>88</v>
      </c>
      <c r="AV147" s="14" t="s">
        <v>88</v>
      </c>
      <c r="AW147" s="14" t="s">
        <v>33</v>
      </c>
      <c r="AX147" s="14" t="s">
        <v>86</v>
      </c>
      <c r="AY147" s="261" t="s">
        <v>150</v>
      </c>
    </row>
    <row r="148" s="2" customFormat="1" ht="37.8" customHeight="1">
      <c r="A148" s="39"/>
      <c r="B148" s="40"/>
      <c r="C148" s="227" t="s">
        <v>203</v>
      </c>
      <c r="D148" s="227" t="s">
        <v>156</v>
      </c>
      <c r="E148" s="228" t="s">
        <v>1202</v>
      </c>
      <c r="F148" s="229" t="s">
        <v>1203</v>
      </c>
      <c r="G148" s="230" t="s">
        <v>401</v>
      </c>
      <c r="H148" s="231">
        <v>620.63199999999995</v>
      </c>
      <c r="I148" s="232"/>
      <c r="J148" s="233">
        <f>ROUND(I148*H148,2)</f>
        <v>0</v>
      </c>
      <c r="K148" s="229" t="s">
        <v>160</v>
      </c>
      <c r="L148" s="45"/>
      <c r="M148" s="234" t="s">
        <v>1</v>
      </c>
      <c r="N148" s="235" t="s">
        <v>43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149</v>
      </c>
      <c r="AT148" s="238" t="s">
        <v>156</v>
      </c>
      <c r="AU148" s="238" t="s">
        <v>88</v>
      </c>
      <c r="AY148" s="18" t="s">
        <v>150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86</v>
      </c>
      <c r="BK148" s="239">
        <f>ROUND(I148*H148,2)</f>
        <v>0</v>
      </c>
      <c r="BL148" s="18" t="s">
        <v>149</v>
      </c>
      <c r="BM148" s="238" t="s">
        <v>1689</v>
      </c>
    </row>
    <row r="149" s="13" customFormat="1">
      <c r="A149" s="13"/>
      <c r="B149" s="240"/>
      <c r="C149" s="241"/>
      <c r="D149" s="242" t="s">
        <v>163</v>
      </c>
      <c r="E149" s="243" t="s">
        <v>1</v>
      </c>
      <c r="F149" s="244" t="s">
        <v>1205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163</v>
      </c>
      <c r="AU149" s="250" t="s">
        <v>88</v>
      </c>
      <c r="AV149" s="13" t="s">
        <v>86</v>
      </c>
      <c r="AW149" s="13" t="s">
        <v>33</v>
      </c>
      <c r="AX149" s="13" t="s">
        <v>78</v>
      </c>
      <c r="AY149" s="250" t="s">
        <v>150</v>
      </c>
    </row>
    <row r="150" s="14" customFormat="1">
      <c r="A150" s="14"/>
      <c r="B150" s="251"/>
      <c r="C150" s="252"/>
      <c r="D150" s="242" t="s">
        <v>163</v>
      </c>
      <c r="E150" s="253" t="s">
        <v>1</v>
      </c>
      <c r="F150" s="254" t="s">
        <v>1690</v>
      </c>
      <c r="G150" s="252"/>
      <c r="H150" s="255">
        <v>620.63199999999995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163</v>
      </c>
      <c r="AU150" s="261" t="s">
        <v>88</v>
      </c>
      <c r="AV150" s="14" t="s">
        <v>88</v>
      </c>
      <c r="AW150" s="14" t="s">
        <v>33</v>
      </c>
      <c r="AX150" s="14" t="s">
        <v>86</v>
      </c>
      <c r="AY150" s="261" t="s">
        <v>150</v>
      </c>
    </row>
    <row r="151" s="2" customFormat="1" ht="37.8" customHeight="1">
      <c r="A151" s="39"/>
      <c r="B151" s="40"/>
      <c r="C151" s="227" t="s">
        <v>209</v>
      </c>
      <c r="D151" s="227" t="s">
        <v>156</v>
      </c>
      <c r="E151" s="228" t="s">
        <v>476</v>
      </c>
      <c r="F151" s="229" t="s">
        <v>477</v>
      </c>
      <c r="G151" s="230" t="s">
        <v>401</v>
      </c>
      <c r="H151" s="231">
        <v>289.92399999999998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1489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480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1691</v>
      </c>
      <c r="G153" s="252"/>
      <c r="H153" s="255">
        <v>598.83000000000004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78</v>
      </c>
      <c r="AY153" s="261" t="s">
        <v>150</v>
      </c>
    </row>
    <row r="154" s="14" customFormat="1">
      <c r="A154" s="14"/>
      <c r="B154" s="251"/>
      <c r="C154" s="252"/>
      <c r="D154" s="242" t="s">
        <v>163</v>
      </c>
      <c r="E154" s="253" t="s">
        <v>1</v>
      </c>
      <c r="F154" s="254" t="s">
        <v>1692</v>
      </c>
      <c r="G154" s="252"/>
      <c r="H154" s="255">
        <v>1.4099999999999999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163</v>
      </c>
      <c r="AU154" s="261" t="s">
        <v>88</v>
      </c>
      <c r="AV154" s="14" t="s">
        <v>88</v>
      </c>
      <c r="AW154" s="14" t="s">
        <v>33</v>
      </c>
      <c r="AX154" s="14" t="s">
        <v>78</v>
      </c>
      <c r="AY154" s="261" t="s">
        <v>150</v>
      </c>
    </row>
    <row r="155" s="14" customFormat="1">
      <c r="A155" s="14"/>
      <c r="B155" s="251"/>
      <c r="C155" s="252"/>
      <c r="D155" s="242" t="s">
        <v>163</v>
      </c>
      <c r="E155" s="253" t="s">
        <v>1</v>
      </c>
      <c r="F155" s="254" t="s">
        <v>1693</v>
      </c>
      <c r="G155" s="252"/>
      <c r="H155" s="255">
        <v>-310.31599999999997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163</v>
      </c>
      <c r="AU155" s="261" t="s">
        <v>88</v>
      </c>
      <c r="AV155" s="14" t="s">
        <v>88</v>
      </c>
      <c r="AW155" s="14" t="s">
        <v>33</v>
      </c>
      <c r="AX155" s="14" t="s">
        <v>78</v>
      </c>
      <c r="AY155" s="261" t="s">
        <v>150</v>
      </c>
    </row>
    <row r="156" s="15" customFormat="1">
      <c r="A156" s="15"/>
      <c r="B156" s="265"/>
      <c r="C156" s="266"/>
      <c r="D156" s="242" t="s">
        <v>163</v>
      </c>
      <c r="E156" s="267" t="s">
        <v>1</v>
      </c>
      <c r="F156" s="268" t="s">
        <v>311</v>
      </c>
      <c r="G156" s="266"/>
      <c r="H156" s="269">
        <v>289.92399999999998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163</v>
      </c>
      <c r="AU156" s="275" t="s">
        <v>88</v>
      </c>
      <c r="AV156" s="15" t="s">
        <v>149</v>
      </c>
      <c r="AW156" s="15" t="s">
        <v>33</v>
      </c>
      <c r="AX156" s="15" t="s">
        <v>86</v>
      </c>
      <c r="AY156" s="275" t="s">
        <v>150</v>
      </c>
    </row>
    <row r="157" s="2" customFormat="1" ht="37.8" customHeight="1">
      <c r="A157" s="39"/>
      <c r="B157" s="40"/>
      <c r="C157" s="227" t="s">
        <v>214</v>
      </c>
      <c r="D157" s="227" t="s">
        <v>156</v>
      </c>
      <c r="E157" s="228" t="s">
        <v>487</v>
      </c>
      <c r="F157" s="229" t="s">
        <v>488</v>
      </c>
      <c r="G157" s="230" t="s">
        <v>401</v>
      </c>
      <c r="H157" s="231">
        <v>2899.2399999999998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1492</v>
      </c>
    </row>
    <row r="158" s="13" customFormat="1">
      <c r="A158" s="13"/>
      <c r="B158" s="240"/>
      <c r="C158" s="241"/>
      <c r="D158" s="242" t="s">
        <v>163</v>
      </c>
      <c r="E158" s="243" t="s">
        <v>1</v>
      </c>
      <c r="F158" s="244" t="s">
        <v>480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163</v>
      </c>
      <c r="AU158" s="250" t="s">
        <v>88</v>
      </c>
      <c r="AV158" s="13" t="s">
        <v>86</v>
      </c>
      <c r="AW158" s="13" t="s">
        <v>33</v>
      </c>
      <c r="AX158" s="13" t="s">
        <v>78</v>
      </c>
      <c r="AY158" s="250" t="s">
        <v>150</v>
      </c>
    </row>
    <row r="159" s="14" customFormat="1">
      <c r="A159" s="14"/>
      <c r="B159" s="251"/>
      <c r="C159" s="252"/>
      <c r="D159" s="242" t="s">
        <v>163</v>
      </c>
      <c r="E159" s="253" t="s">
        <v>1</v>
      </c>
      <c r="F159" s="254" t="s">
        <v>1694</v>
      </c>
      <c r="G159" s="252"/>
      <c r="H159" s="255">
        <v>2899.2399999999998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163</v>
      </c>
      <c r="AU159" s="261" t="s">
        <v>88</v>
      </c>
      <c r="AV159" s="14" t="s">
        <v>88</v>
      </c>
      <c r="AW159" s="14" t="s">
        <v>33</v>
      </c>
      <c r="AX159" s="14" t="s">
        <v>86</v>
      </c>
      <c r="AY159" s="261" t="s">
        <v>150</v>
      </c>
    </row>
    <row r="160" s="2" customFormat="1" ht="24.15" customHeight="1">
      <c r="A160" s="39"/>
      <c r="B160" s="40"/>
      <c r="C160" s="227" t="s">
        <v>222</v>
      </c>
      <c r="D160" s="227" t="s">
        <v>156</v>
      </c>
      <c r="E160" s="228" t="s">
        <v>1212</v>
      </c>
      <c r="F160" s="229" t="s">
        <v>1213</v>
      </c>
      <c r="G160" s="230" t="s">
        <v>401</v>
      </c>
      <c r="H160" s="231">
        <v>310.31599999999997</v>
      </c>
      <c r="I160" s="232"/>
      <c r="J160" s="233">
        <f>ROUND(I160*H160,2)</f>
        <v>0</v>
      </c>
      <c r="K160" s="229" t="s">
        <v>160</v>
      </c>
      <c r="L160" s="45"/>
      <c r="M160" s="234" t="s">
        <v>1</v>
      </c>
      <c r="N160" s="235" t="s">
        <v>43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149</v>
      </c>
      <c r="AT160" s="238" t="s">
        <v>156</v>
      </c>
      <c r="AU160" s="238" t="s">
        <v>88</v>
      </c>
      <c r="AY160" s="18" t="s">
        <v>150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86</v>
      </c>
      <c r="BK160" s="239">
        <f>ROUND(I160*H160,2)</f>
        <v>0</v>
      </c>
      <c r="BL160" s="18" t="s">
        <v>149</v>
      </c>
      <c r="BM160" s="238" t="s">
        <v>1695</v>
      </c>
    </row>
    <row r="161" s="13" customFormat="1">
      <c r="A161" s="13"/>
      <c r="B161" s="240"/>
      <c r="C161" s="241"/>
      <c r="D161" s="242" t="s">
        <v>163</v>
      </c>
      <c r="E161" s="243" t="s">
        <v>1</v>
      </c>
      <c r="F161" s="244" t="s">
        <v>1215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163</v>
      </c>
      <c r="AU161" s="250" t="s">
        <v>88</v>
      </c>
      <c r="AV161" s="13" t="s">
        <v>86</v>
      </c>
      <c r="AW161" s="13" t="s">
        <v>33</v>
      </c>
      <c r="AX161" s="13" t="s">
        <v>78</v>
      </c>
      <c r="AY161" s="250" t="s">
        <v>150</v>
      </c>
    </row>
    <row r="162" s="14" customFormat="1">
      <c r="A162" s="14"/>
      <c r="B162" s="251"/>
      <c r="C162" s="252"/>
      <c r="D162" s="242" t="s">
        <v>163</v>
      </c>
      <c r="E162" s="253" t="s">
        <v>1</v>
      </c>
      <c r="F162" s="254" t="s">
        <v>1696</v>
      </c>
      <c r="G162" s="252"/>
      <c r="H162" s="255">
        <v>310.31599999999997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163</v>
      </c>
      <c r="AU162" s="261" t="s">
        <v>88</v>
      </c>
      <c r="AV162" s="14" t="s">
        <v>88</v>
      </c>
      <c r="AW162" s="14" t="s">
        <v>33</v>
      </c>
      <c r="AX162" s="14" t="s">
        <v>86</v>
      </c>
      <c r="AY162" s="261" t="s">
        <v>150</v>
      </c>
    </row>
    <row r="163" s="2" customFormat="1" ht="24.15" customHeight="1">
      <c r="A163" s="39"/>
      <c r="B163" s="40"/>
      <c r="C163" s="227" t="s">
        <v>229</v>
      </c>
      <c r="D163" s="227" t="s">
        <v>156</v>
      </c>
      <c r="E163" s="228" t="s">
        <v>492</v>
      </c>
      <c r="F163" s="229" t="s">
        <v>493</v>
      </c>
      <c r="G163" s="230" t="s">
        <v>494</v>
      </c>
      <c r="H163" s="231">
        <v>521.86300000000006</v>
      </c>
      <c r="I163" s="232"/>
      <c r="J163" s="233">
        <f>ROUND(I163*H163,2)</f>
        <v>0</v>
      </c>
      <c r="K163" s="229" t="s">
        <v>160</v>
      </c>
      <c r="L163" s="45"/>
      <c r="M163" s="234" t="s">
        <v>1</v>
      </c>
      <c r="N163" s="235" t="s">
        <v>43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149</v>
      </c>
      <c r="AT163" s="238" t="s">
        <v>156</v>
      </c>
      <c r="AU163" s="238" t="s">
        <v>88</v>
      </c>
      <c r="AY163" s="18" t="s">
        <v>150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86</v>
      </c>
      <c r="BK163" s="239">
        <f>ROUND(I163*H163,2)</f>
        <v>0</v>
      </c>
      <c r="BL163" s="18" t="s">
        <v>149</v>
      </c>
      <c r="BM163" s="238" t="s">
        <v>1496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1697</v>
      </c>
      <c r="G164" s="252"/>
      <c r="H164" s="255">
        <v>521.86300000000006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86</v>
      </c>
      <c r="AY164" s="261" t="s">
        <v>150</v>
      </c>
    </row>
    <row r="165" s="2" customFormat="1" ht="24.15" customHeight="1">
      <c r="A165" s="39"/>
      <c r="B165" s="40"/>
      <c r="C165" s="227" t="s">
        <v>236</v>
      </c>
      <c r="D165" s="227" t="s">
        <v>156</v>
      </c>
      <c r="E165" s="228" t="s">
        <v>519</v>
      </c>
      <c r="F165" s="229" t="s">
        <v>520</v>
      </c>
      <c r="G165" s="230" t="s">
        <v>401</v>
      </c>
      <c r="H165" s="231">
        <v>310.31599999999997</v>
      </c>
      <c r="I165" s="232"/>
      <c r="J165" s="233">
        <f>ROUND(I165*H165,2)</f>
        <v>0</v>
      </c>
      <c r="K165" s="229" t="s">
        <v>160</v>
      </c>
      <c r="L165" s="45"/>
      <c r="M165" s="234" t="s">
        <v>1</v>
      </c>
      <c r="N165" s="235" t="s">
        <v>43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149</v>
      </c>
      <c r="AT165" s="238" t="s">
        <v>156</v>
      </c>
      <c r="AU165" s="238" t="s">
        <v>88</v>
      </c>
      <c r="AY165" s="18" t="s">
        <v>150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86</v>
      </c>
      <c r="BK165" s="239">
        <f>ROUND(I165*H165,2)</f>
        <v>0</v>
      </c>
      <c r="BL165" s="18" t="s">
        <v>149</v>
      </c>
      <c r="BM165" s="238" t="s">
        <v>1498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1698</v>
      </c>
      <c r="G166" s="252"/>
      <c r="H166" s="255">
        <v>598.83000000000004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78</v>
      </c>
      <c r="AY166" s="261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1699</v>
      </c>
      <c r="G167" s="252"/>
      <c r="H167" s="255">
        <v>-194.60300000000001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78</v>
      </c>
      <c r="AY167" s="261" t="s">
        <v>150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1700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4" customFormat="1">
      <c r="A169" s="14"/>
      <c r="B169" s="251"/>
      <c r="C169" s="252"/>
      <c r="D169" s="242" t="s">
        <v>163</v>
      </c>
      <c r="E169" s="253" t="s">
        <v>1</v>
      </c>
      <c r="F169" s="254" t="s">
        <v>1701</v>
      </c>
      <c r="G169" s="252"/>
      <c r="H169" s="255">
        <v>-9.9499999999999993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163</v>
      </c>
      <c r="AU169" s="261" t="s">
        <v>88</v>
      </c>
      <c r="AV169" s="14" t="s">
        <v>88</v>
      </c>
      <c r="AW169" s="14" t="s">
        <v>33</v>
      </c>
      <c r="AX169" s="14" t="s">
        <v>78</v>
      </c>
      <c r="AY169" s="261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1702</v>
      </c>
      <c r="G170" s="252"/>
      <c r="H170" s="255">
        <v>-18.795000000000002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1703</v>
      </c>
      <c r="G171" s="252"/>
      <c r="H171" s="255">
        <v>-2.214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3" customFormat="1">
      <c r="A172" s="13"/>
      <c r="B172" s="240"/>
      <c r="C172" s="241"/>
      <c r="D172" s="242" t="s">
        <v>163</v>
      </c>
      <c r="E172" s="243" t="s">
        <v>1</v>
      </c>
      <c r="F172" s="244" t="s">
        <v>1504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163</v>
      </c>
      <c r="AU172" s="250" t="s">
        <v>88</v>
      </c>
      <c r="AV172" s="13" t="s">
        <v>86</v>
      </c>
      <c r="AW172" s="13" t="s">
        <v>33</v>
      </c>
      <c r="AX172" s="13" t="s">
        <v>78</v>
      </c>
      <c r="AY172" s="250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1704</v>
      </c>
      <c r="G173" s="252"/>
      <c r="H173" s="255">
        <v>-15.525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1705</v>
      </c>
      <c r="G174" s="252"/>
      <c r="H174" s="255">
        <v>-28.98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78</v>
      </c>
      <c r="AY174" s="261" t="s">
        <v>150</v>
      </c>
    </row>
    <row r="175" s="14" customFormat="1">
      <c r="A175" s="14"/>
      <c r="B175" s="251"/>
      <c r="C175" s="252"/>
      <c r="D175" s="242" t="s">
        <v>163</v>
      </c>
      <c r="E175" s="253" t="s">
        <v>1</v>
      </c>
      <c r="F175" s="254" t="s">
        <v>1706</v>
      </c>
      <c r="G175" s="252"/>
      <c r="H175" s="255">
        <v>-2.7749999999999999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163</v>
      </c>
      <c r="AU175" s="261" t="s">
        <v>88</v>
      </c>
      <c r="AV175" s="14" t="s">
        <v>88</v>
      </c>
      <c r="AW175" s="14" t="s">
        <v>33</v>
      </c>
      <c r="AX175" s="14" t="s">
        <v>78</v>
      </c>
      <c r="AY175" s="261" t="s">
        <v>150</v>
      </c>
    </row>
    <row r="176" s="13" customFormat="1">
      <c r="A176" s="13"/>
      <c r="B176" s="240"/>
      <c r="C176" s="241"/>
      <c r="D176" s="242" t="s">
        <v>163</v>
      </c>
      <c r="E176" s="243" t="s">
        <v>1</v>
      </c>
      <c r="F176" s="244" t="s">
        <v>1507</v>
      </c>
      <c r="G176" s="241"/>
      <c r="H176" s="243" t="s">
        <v>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163</v>
      </c>
      <c r="AU176" s="250" t="s">
        <v>88</v>
      </c>
      <c r="AV176" s="13" t="s">
        <v>86</v>
      </c>
      <c r="AW176" s="13" t="s">
        <v>33</v>
      </c>
      <c r="AX176" s="13" t="s">
        <v>78</v>
      </c>
      <c r="AY176" s="250" t="s">
        <v>150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1707</v>
      </c>
      <c r="G177" s="252"/>
      <c r="H177" s="255">
        <v>-15.064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78</v>
      </c>
      <c r="AY177" s="261" t="s">
        <v>150</v>
      </c>
    </row>
    <row r="178" s="14" customFormat="1">
      <c r="A178" s="14"/>
      <c r="B178" s="251"/>
      <c r="C178" s="252"/>
      <c r="D178" s="242" t="s">
        <v>163</v>
      </c>
      <c r="E178" s="253" t="s">
        <v>1</v>
      </c>
      <c r="F178" s="254" t="s">
        <v>1708</v>
      </c>
      <c r="G178" s="252"/>
      <c r="H178" s="255">
        <v>-0.60799999999999998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163</v>
      </c>
      <c r="AU178" s="261" t="s">
        <v>88</v>
      </c>
      <c r="AV178" s="14" t="s">
        <v>88</v>
      </c>
      <c r="AW178" s="14" t="s">
        <v>33</v>
      </c>
      <c r="AX178" s="14" t="s">
        <v>78</v>
      </c>
      <c r="AY178" s="261" t="s">
        <v>150</v>
      </c>
    </row>
    <row r="179" s="13" customFormat="1">
      <c r="A179" s="13"/>
      <c r="B179" s="240"/>
      <c r="C179" s="241"/>
      <c r="D179" s="242" t="s">
        <v>163</v>
      </c>
      <c r="E179" s="243" t="s">
        <v>1</v>
      </c>
      <c r="F179" s="244" t="s">
        <v>1228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163</v>
      </c>
      <c r="AU179" s="250" t="s">
        <v>88</v>
      </c>
      <c r="AV179" s="13" t="s">
        <v>86</v>
      </c>
      <c r="AW179" s="13" t="s">
        <v>33</v>
      </c>
      <c r="AX179" s="13" t="s">
        <v>78</v>
      </c>
      <c r="AY179" s="250" t="s">
        <v>150</v>
      </c>
    </row>
    <row r="180" s="15" customFormat="1">
      <c r="A180" s="15"/>
      <c r="B180" s="265"/>
      <c r="C180" s="266"/>
      <c r="D180" s="242" t="s">
        <v>163</v>
      </c>
      <c r="E180" s="267" t="s">
        <v>1</v>
      </c>
      <c r="F180" s="268" t="s">
        <v>311</v>
      </c>
      <c r="G180" s="266"/>
      <c r="H180" s="269">
        <v>310.31599999999997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163</v>
      </c>
      <c r="AU180" s="275" t="s">
        <v>88</v>
      </c>
      <c r="AV180" s="15" t="s">
        <v>149</v>
      </c>
      <c r="AW180" s="15" t="s">
        <v>33</v>
      </c>
      <c r="AX180" s="15" t="s">
        <v>86</v>
      </c>
      <c r="AY180" s="275" t="s">
        <v>150</v>
      </c>
    </row>
    <row r="181" s="2" customFormat="1" ht="37.8" customHeight="1">
      <c r="A181" s="39"/>
      <c r="B181" s="40"/>
      <c r="C181" s="227" t="s">
        <v>8</v>
      </c>
      <c r="D181" s="227" t="s">
        <v>156</v>
      </c>
      <c r="E181" s="228" t="s">
        <v>533</v>
      </c>
      <c r="F181" s="229" t="s">
        <v>534</v>
      </c>
      <c r="G181" s="230" t="s">
        <v>401</v>
      </c>
      <c r="H181" s="231">
        <v>169.62799999999999</v>
      </c>
      <c r="I181" s="232"/>
      <c r="J181" s="233">
        <f>ROUND(I181*H181,2)</f>
        <v>0</v>
      </c>
      <c r="K181" s="229" t="s">
        <v>160</v>
      </c>
      <c r="L181" s="45"/>
      <c r="M181" s="234" t="s">
        <v>1</v>
      </c>
      <c r="N181" s="235" t="s">
        <v>43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149</v>
      </c>
      <c r="AT181" s="238" t="s">
        <v>156</v>
      </c>
      <c r="AU181" s="238" t="s">
        <v>88</v>
      </c>
      <c r="AY181" s="18" t="s">
        <v>150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86</v>
      </c>
      <c r="BK181" s="239">
        <f>ROUND(I181*H181,2)</f>
        <v>0</v>
      </c>
      <c r="BL181" s="18" t="s">
        <v>149</v>
      </c>
      <c r="BM181" s="238" t="s">
        <v>1509</v>
      </c>
    </row>
    <row r="182" s="13" customFormat="1">
      <c r="A182" s="13"/>
      <c r="B182" s="240"/>
      <c r="C182" s="241"/>
      <c r="D182" s="242" t="s">
        <v>163</v>
      </c>
      <c r="E182" s="243" t="s">
        <v>1</v>
      </c>
      <c r="F182" s="244" t="s">
        <v>1709</v>
      </c>
      <c r="G182" s="241"/>
      <c r="H182" s="243" t="s">
        <v>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163</v>
      </c>
      <c r="AU182" s="250" t="s">
        <v>88</v>
      </c>
      <c r="AV182" s="13" t="s">
        <v>86</v>
      </c>
      <c r="AW182" s="13" t="s">
        <v>33</v>
      </c>
      <c r="AX182" s="13" t="s">
        <v>78</v>
      </c>
      <c r="AY182" s="250" t="s">
        <v>150</v>
      </c>
    </row>
    <row r="183" s="14" customFormat="1">
      <c r="A183" s="14"/>
      <c r="B183" s="251"/>
      <c r="C183" s="252"/>
      <c r="D183" s="242" t="s">
        <v>163</v>
      </c>
      <c r="E183" s="253" t="s">
        <v>1</v>
      </c>
      <c r="F183" s="254" t="s">
        <v>1710</v>
      </c>
      <c r="G183" s="252"/>
      <c r="H183" s="255">
        <v>57.710000000000001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163</v>
      </c>
      <c r="AU183" s="261" t="s">
        <v>88</v>
      </c>
      <c r="AV183" s="14" t="s">
        <v>88</v>
      </c>
      <c r="AW183" s="14" t="s">
        <v>33</v>
      </c>
      <c r="AX183" s="14" t="s">
        <v>78</v>
      </c>
      <c r="AY183" s="261" t="s">
        <v>150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1711</v>
      </c>
      <c r="G184" s="252"/>
      <c r="H184" s="255">
        <v>120.288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78</v>
      </c>
      <c r="AY184" s="261" t="s">
        <v>150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1712</v>
      </c>
      <c r="G185" s="252"/>
      <c r="H185" s="255">
        <v>16.605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78</v>
      </c>
      <c r="AY185" s="261" t="s">
        <v>150</v>
      </c>
    </row>
    <row r="186" s="16" customFormat="1">
      <c r="A186" s="16"/>
      <c r="B186" s="286"/>
      <c r="C186" s="287"/>
      <c r="D186" s="242" t="s">
        <v>163</v>
      </c>
      <c r="E186" s="288" t="s">
        <v>1</v>
      </c>
      <c r="F186" s="289" t="s">
        <v>539</v>
      </c>
      <c r="G186" s="287"/>
      <c r="H186" s="290">
        <v>194.60300000000001</v>
      </c>
      <c r="I186" s="291"/>
      <c r="J186" s="287"/>
      <c r="K186" s="287"/>
      <c r="L186" s="292"/>
      <c r="M186" s="293"/>
      <c r="N186" s="294"/>
      <c r="O186" s="294"/>
      <c r="P186" s="294"/>
      <c r="Q186" s="294"/>
      <c r="R186" s="294"/>
      <c r="S186" s="294"/>
      <c r="T186" s="29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96" t="s">
        <v>163</v>
      </c>
      <c r="AU186" s="296" t="s">
        <v>88</v>
      </c>
      <c r="AV186" s="16" t="s">
        <v>171</v>
      </c>
      <c r="AW186" s="16" t="s">
        <v>33</v>
      </c>
      <c r="AX186" s="16" t="s">
        <v>78</v>
      </c>
      <c r="AY186" s="296" t="s">
        <v>150</v>
      </c>
    </row>
    <row r="187" s="13" customFormat="1">
      <c r="A187" s="13"/>
      <c r="B187" s="240"/>
      <c r="C187" s="241"/>
      <c r="D187" s="242" t="s">
        <v>163</v>
      </c>
      <c r="E187" s="243" t="s">
        <v>1</v>
      </c>
      <c r="F187" s="244" t="s">
        <v>1713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163</v>
      </c>
      <c r="AU187" s="250" t="s">
        <v>88</v>
      </c>
      <c r="AV187" s="13" t="s">
        <v>86</v>
      </c>
      <c r="AW187" s="13" t="s">
        <v>33</v>
      </c>
      <c r="AX187" s="13" t="s">
        <v>78</v>
      </c>
      <c r="AY187" s="250" t="s">
        <v>150</v>
      </c>
    </row>
    <row r="188" s="14" customFormat="1">
      <c r="A188" s="14"/>
      <c r="B188" s="251"/>
      <c r="C188" s="252"/>
      <c r="D188" s="242" t="s">
        <v>163</v>
      </c>
      <c r="E188" s="253" t="s">
        <v>1</v>
      </c>
      <c r="F188" s="254" t="s">
        <v>1714</v>
      </c>
      <c r="G188" s="252"/>
      <c r="H188" s="255">
        <v>-6.1239999999999997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33</v>
      </c>
      <c r="AX188" s="14" t="s">
        <v>78</v>
      </c>
      <c r="AY188" s="261" t="s">
        <v>150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1715</v>
      </c>
      <c r="G189" s="252"/>
      <c r="H189" s="255">
        <v>-16.244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78</v>
      </c>
      <c r="AY189" s="261" t="s">
        <v>150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1716</v>
      </c>
      <c r="G190" s="252"/>
      <c r="H190" s="255">
        <v>-2.6070000000000002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78</v>
      </c>
      <c r="AY190" s="261" t="s">
        <v>150</v>
      </c>
    </row>
    <row r="191" s="15" customFormat="1">
      <c r="A191" s="15"/>
      <c r="B191" s="265"/>
      <c r="C191" s="266"/>
      <c r="D191" s="242" t="s">
        <v>163</v>
      </c>
      <c r="E191" s="267" t="s">
        <v>1</v>
      </c>
      <c r="F191" s="268" t="s">
        <v>311</v>
      </c>
      <c r="G191" s="266"/>
      <c r="H191" s="269">
        <v>169.62799999999999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163</v>
      </c>
      <c r="AU191" s="275" t="s">
        <v>88</v>
      </c>
      <c r="AV191" s="15" t="s">
        <v>149</v>
      </c>
      <c r="AW191" s="15" t="s">
        <v>33</v>
      </c>
      <c r="AX191" s="15" t="s">
        <v>86</v>
      </c>
      <c r="AY191" s="275" t="s">
        <v>150</v>
      </c>
    </row>
    <row r="192" s="2" customFormat="1" ht="16.5" customHeight="1">
      <c r="A192" s="39"/>
      <c r="B192" s="40"/>
      <c r="C192" s="276" t="s">
        <v>248</v>
      </c>
      <c r="D192" s="276" t="s">
        <v>510</v>
      </c>
      <c r="E192" s="277" t="s">
        <v>544</v>
      </c>
      <c r="F192" s="278" t="s">
        <v>545</v>
      </c>
      <c r="G192" s="279" t="s">
        <v>494</v>
      </c>
      <c r="H192" s="280">
        <v>339.25599999999997</v>
      </c>
      <c r="I192" s="281"/>
      <c r="J192" s="282">
        <f>ROUND(I192*H192,2)</f>
        <v>0</v>
      </c>
      <c r="K192" s="278" t="s">
        <v>160</v>
      </c>
      <c r="L192" s="283"/>
      <c r="M192" s="284" t="s">
        <v>1</v>
      </c>
      <c r="N192" s="285" t="s">
        <v>43</v>
      </c>
      <c r="O192" s="92"/>
      <c r="P192" s="236">
        <f>O192*H192</f>
        <v>0</v>
      </c>
      <c r="Q192" s="236">
        <v>1</v>
      </c>
      <c r="R192" s="236">
        <f>Q192*H192</f>
        <v>339.25599999999997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197</v>
      </c>
      <c r="AT192" s="238" t="s">
        <v>510</v>
      </c>
      <c r="AU192" s="238" t="s">
        <v>88</v>
      </c>
      <c r="AY192" s="18" t="s">
        <v>150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86</v>
      </c>
      <c r="BK192" s="239">
        <f>ROUND(I192*H192,2)</f>
        <v>0</v>
      </c>
      <c r="BL192" s="18" t="s">
        <v>149</v>
      </c>
      <c r="BM192" s="238" t="s">
        <v>1516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1717</v>
      </c>
      <c r="G193" s="252"/>
      <c r="H193" s="255">
        <v>339.25599999999997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86</v>
      </c>
      <c r="AY193" s="261" t="s">
        <v>150</v>
      </c>
    </row>
    <row r="194" s="12" customFormat="1" ht="22.8" customHeight="1">
      <c r="A194" s="12"/>
      <c r="B194" s="211"/>
      <c r="C194" s="212"/>
      <c r="D194" s="213" t="s">
        <v>77</v>
      </c>
      <c r="E194" s="225" t="s">
        <v>171</v>
      </c>
      <c r="F194" s="225" t="s">
        <v>652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SUM(P195:P196)</f>
        <v>0</v>
      </c>
      <c r="Q194" s="219"/>
      <c r="R194" s="220">
        <f>SUM(R195:R196)</f>
        <v>0</v>
      </c>
      <c r="S194" s="219"/>
      <c r="T194" s="221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86</v>
      </c>
      <c r="AT194" s="223" t="s">
        <v>77</v>
      </c>
      <c r="AU194" s="223" t="s">
        <v>86</v>
      </c>
      <c r="AY194" s="222" t="s">
        <v>150</v>
      </c>
      <c r="BK194" s="224">
        <f>SUM(BK195:BK196)</f>
        <v>0</v>
      </c>
    </row>
    <row r="195" s="2" customFormat="1" ht="16.5" customHeight="1">
      <c r="A195" s="39"/>
      <c r="B195" s="40"/>
      <c r="C195" s="227" t="s">
        <v>255</v>
      </c>
      <c r="D195" s="227" t="s">
        <v>156</v>
      </c>
      <c r="E195" s="228" t="s">
        <v>1518</v>
      </c>
      <c r="F195" s="229" t="s">
        <v>1519</v>
      </c>
      <c r="G195" s="230" t="s">
        <v>389</v>
      </c>
      <c r="H195" s="231">
        <v>305</v>
      </c>
      <c r="I195" s="232"/>
      <c r="J195" s="233">
        <f>ROUND(I195*H195,2)</f>
        <v>0</v>
      </c>
      <c r="K195" s="229" t="s">
        <v>160</v>
      </c>
      <c r="L195" s="45"/>
      <c r="M195" s="234" t="s">
        <v>1</v>
      </c>
      <c r="N195" s="235" t="s">
        <v>43</v>
      </c>
      <c r="O195" s="92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149</v>
      </c>
      <c r="AT195" s="238" t="s">
        <v>156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1520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1718</v>
      </c>
      <c r="G196" s="252"/>
      <c r="H196" s="255">
        <v>305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12" customFormat="1" ht="22.8" customHeight="1">
      <c r="A197" s="12"/>
      <c r="B197" s="211"/>
      <c r="C197" s="212"/>
      <c r="D197" s="213" t="s">
        <v>77</v>
      </c>
      <c r="E197" s="225" t="s">
        <v>149</v>
      </c>
      <c r="F197" s="225" t="s">
        <v>658</v>
      </c>
      <c r="G197" s="212"/>
      <c r="H197" s="212"/>
      <c r="I197" s="215"/>
      <c r="J197" s="226">
        <f>BK197</f>
        <v>0</v>
      </c>
      <c r="K197" s="212"/>
      <c r="L197" s="217"/>
      <c r="M197" s="218"/>
      <c r="N197" s="219"/>
      <c r="O197" s="219"/>
      <c r="P197" s="220">
        <f>SUM(P198:P226)</f>
        <v>0</v>
      </c>
      <c r="Q197" s="219"/>
      <c r="R197" s="220">
        <f>SUM(R198:R226)</f>
        <v>5.3153740000000003</v>
      </c>
      <c r="S197" s="219"/>
      <c r="T197" s="221">
        <f>SUM(T198:T226)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2" t="s">
        <v>86</v>
      </c>
      <c r="AT197" s="223" t="s">
        <v>77</v>
      </c>
      <c r="AU197" s="223" t="s">
        <v>86</v>
      </c>
      <c r="AY197" s="222" t="s">
        <v>150</v>
      </c>
      <c r="BK197" s="224">
        <f>SUM(BK198:BK226)</f>
        <v>0</v>
      </c>
    </row>
    <row r="198" s="2" customFormat="1" ht="21.75" customHeight="1">
      <c r="A198" s="39"/>
      <c r="B198" s="40"/>
      <c r="C198" s="227" t="s">
        <v>357</v>
      </c>
      <c r="D198" s="227" t="s">
        <v>156</v>
      </c>
      <c r="E198" s="228" t="s">
        <v>660</v>
      </c>
      <c r="F198" s="229" t="s">
        <v>661</v>
      </c>
      <c r="G198" s="230" t="s">
        <v>278</v>
      </c>
      <c r="H198" s="231">
        <v>4.7000000000000002</v>
      </c>
      <c r="I198" s="232"/>
      <c r="J198" s="233">
        <f>ROUND(I198*H198,2)</f>
        <v>0</v>
      </c>
      <c r="K198" s="229" t="s">
        <v>160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149</v>
      </c>
      <c r="AT198" s="238" t="s">
        <v>156</v>
      </c>
      <c r="AU198" s="238" t="s">
        <v>88</v>
      </c>
      <c r="AY198" s="18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86</v>
      </c>
      <c r="BK198" s="239">
        <f>ROUND(I198*H198,2)</f>
        <v>0</v>
      </c>
      <c r="BL198" s="18" t="s">
        <v>149</v>
      </c>
      <c r="BM198" s="238" t="s">
        <v>1719</v>
      </c>
    </row>
    <row r="199" s="14" customFormat="1">
      <c r="A199" s="14"/>
      <c r="B199" s="251"/>
      <c r="C199" s="252"/>
      <c r="D199" s="242" t="s">
        <v>163</v>
      </c>
      <c r="E199" s="253" t="s">
        <v>1</v>
      </c>
      <c r="F199" s="254" t="s">
        <v>1720</v>
      </c>
      <c r="G199" s="252"/>
      <c r="H199" s="255">
        <v>4.7000000000000002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163</v>
      </c>
      <c r="AU199" s="261" t="s">
        <v>88</v>
      </c>
      <c r="AV199" s="14" t="s">
        <v>88</v>
      </c>
      <c r="AW199" s="14" t="s">
        <v>33</v>
      </c>
      <c r="AX199" s="14" t="s">
        <v>86</v>
      </c>
      <c r="AY199" s="261" t="s">
        <v>150</v>
      </c>
    </row>
    <row r="200" s="13" customFormat="1">
      <c r="A200" s="13"/>
      <c r="B200" s="240"/>
      <c r="C200" s="241"/>
      <c r="D200" s="242" t="s">
        <v>163</v>
      </c>
      <c r="E200" s="243" t="s">
        <v>1</v>
      </c>
      <c r="F200" s="244" t="s">
        <v>1721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163</v>
      </c>
      <c r="AU200" s="250" t="s">
        <v>88</v>
      </c>
      <c r="AV200" s="13" t="s">
        <v>86</v>
      </c>
      <c r="AW200" s="13" t="s">
        <v>33</v>
      </c>
      <c r="AX200" s="13" t="s">
        <v>78</v>
      </c>
      <c r="AY200" s="250" t="s">
        <v>150</v>
      </c>
    </row>
    <row r="201" s="2" customFormat="1" ht="16.5" customHeight="1">
      <c r="A201" s="39"/>
      <c r="B201" s="40"/>
      <c r="C201" s="227" t="s">
        <v>364</v>
      </c>
      <c r="D201" s="227" t="s">
        <v>156</v>
      </c>
      <c r="E201" s="228" t="s">
        <v>1239</v>
      </c>
      <c r="F201" s="229" t="s">
        <v>1240</v>
      </c>
      <c r="G201" s="230" t="s">
        <v>401</v>
      </c>
      <c r="H201" s="231">
        <v>47.280000000000001</v>
      </c>
      <c r="I201" s="232"/>
      <c r="J201" s="233">
        <f>ROUND(I201*H201,2)</f>
        <v>0</v>
      </c>
      <c r="K201" s="229" t="s">
        <v>160</v>
      </c>
      <c r="L201" s="45"/>
      <c r="M201" s="234" t="s">
        <v>1</v>
      </c>
      <c r="N201" s="235" t="s">
        <v>43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149</v>
      </c>
      <c r="AT201" s="238" t="s">
        <v>156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1522</v>
      </c>
    </row>
    <row r="202" s="13" customFormat="1">
      <c r="A202" s="13"/>
      <c r="B202" s="240"/>
      <c r="C202" s="241"/>
      <c r="D202" s="242" t="s">
        <v>163</v>
      </c>
      <c r="E202" s="243" t="s">
        <v>1</v>
      </c>
      <c r="F202" s="244" t="s">
        <v>1242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163</v>
      </c>
      <c r="AU202" s="250" t="s">
        <v>88</v>
      </c>
      <c r="AV202" s="13" t="s">
        <v>86</v>
      </c>
      <c r="AW202" s="13" t="s">
        <v>33</v>
      </c>
      <c r="AX202" s="13" t="s">
        <v>78</v>
      </c>
      <c r="AY202" s="250" t="s">
        <v>150</v>
      </c>
    </row>
    <row r="203" s="13" customFormat="1">
      <c r="A203" s="13"/>
      <c r="B203" s="240"/>
      <c r="C203" s="241"/>
      <c r="D203" s="242" t="s">
        <v>163</v>
      </c>
      <c r="E203" s="243" t="s">
        <v>1</v>
      </c>
      <c r="F203" s="244" t="s">
        <v>1243</v>
      </c>
      <c r="G203" s="241"/>
      <c r="H203" s="243" t="s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163</v>
      </c>
      <c r="AU203" s="250" t="s">
        <v>88</v>
      </c>
      <c r="AV203" s="13" t="s">
        <v>86</v>
      </c>
      <c r="AW203" s="13" t="s">
        <v>33</v>
      </c>
      <c r="AX203" s="13" t="s">
        <v>78</v>
      </c>
      <c r="AY203" s="250" t="s">
        <v>150</v>
      </c>
    </row>
    <row r="204" s="14" customFormat="1">
      <c r="A204" s="14"/>
      <c r="B204" s="251"/>
      <c r="C204" s="252"/>
      <c r="D204" s="242" t="s">
        <v>163</v>
      </c>
      <c r="E204" s="253" t="s">
        <v>1</v>
      </c>
      <c r="F204" s="254" t="s">
        <v>1722</v>
      </c>
      <c r="G204" s="252"/>
      <c r="H204" s="255">
        <v>15.525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163</v>
      </c>
      <c r="AU204" s="261" t="s">
        <v>88</v>
      </c>
      <c r="AV204" s="14" t="s">
        <v>88</v>
      </c>
      <c r="AW204" s="14" t="s">
        <v>33</v>
      </c>
      <c r="AX204" s="14" t="s">
        <v>78</v>
      </c>
      <c r="AY204" s="261" t="s">
        <v>150</v>
      </c>
    </row>
    <row r="205" s="14" customFormat="1">
      <c r="A205" s="14"/>
      <c r="B205" s="251"/>
      <c r="C205" s="252"/>
      <c r="D205" s="242" t="s">
        <v>163</v>
      </c>
      <c r="E205" s="253" t="s">
        <v>1</v>
      </c>
      <c r="F205" s="254" t="s">
        <v>1723</v>
      </c>
      <c r="G205" s="252"/>
      <c r="H205" s="255">
        <v>28.98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163</v>
      </c>
      <c r="AU205" s="261" t="s">
        <v>88</v>
      </c>
      <c r="AV205" s="14" t="s">
        <v>88</v>
      </c>
      <c r="AW205" s="14" t="s">
        <v>33</v>
      </c>
      <c r="AX205" s="14" t="s">
        <v>78</v>
      </c>
      <c r="AY205" s="261" t="s">
        <v>150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1724</v>
      </c>
      <c r="G206" s="252"/>
      <c r="H206" s="255">
        <v>2.7749999999999999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78</v>
      </c>
      <c r="AY206" s="261" t="s">
        <v>150</v>
      </c>
    </row>
    <row r="207" s="15" customFormat="1">
      <c r="A207" s="15"/>
      <c r="B207" s="265"/>
      <c r="C207" s="266"/>
      <c r="D207" s="242" t="s">
        <v>163</v>
      </c>
      <c r="E207" s="267" t="s">
        <v>1</v>
      </c>
      <c r="F207" s="268" t="s">
        <v>311</v>
      </c>
      <c r="G207" s="266"/>
      <c r="H207" s="269">
        <v>47.280000000000001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163</v>
      </c>
      <c r="AU207" s="275" t="s">
        <v>88</v>
      </c>
      <c r="AV207" s="15" t="s">
        <v>149</v>
      </c>
      <c r="AW207" s="15" t="s">
        <v>33</v>
      </c>
      <c r="AX207" s="15" t="s">
        <v>86</v>
      </c>
      <c r="AY207" s="275" t="s">
        <v>150</v>
      </c>
    </row>
    <row r="208" s="2" customFormat="1" ht="21.75" customHeight="1">
      <c r="A208" s="39"/>
      <c r="B208" s="40"/>
      <c r="C208" s="227" t="s">
        <v>370</v>
      </c>
      <c r="D208" s="227" t="s">
        <v>156</v>
      </c>
      <c r="E208" s="228" t="s">
        <v>665</v>
      </c>
      <c r="F208" s="229" t="s">
        <v>666</v>
      </c>
      <c r="G208" s="230" t="s">
        <v>401</v>
      </c>
      <c r="H208" s="231">
        <v>30.959</v>
      </c>
      <c r="I208" s="232"/>
      <c r="J208" s="233">
        <f>ROUND(I208*H208,2)</f>
        <v>0</v>
      </c>
      <c r="K208" s="229" t="s">
        <v>160</v>
      </c>
      <c r="L208" s="45"/>
      <c r="M208" s="234" t="s">
        <v>1</v>
      </c>
      <c r="N208" s="235" t="s">
        <v>43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149</v>
      </c>
      <c r="AT208" s="238" t="s">
        <v>156</v>
      </c>
      <c r="AU208" s="238" t="s">
        <v>88</v>
      </c>
      <c r="AY208" s="18" t="s">
        <v>150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86</v>
      </c>
      <c r="BK208" s="239">
        <f>ROUND(I208*H208,2)</f>
        <v>0</v>
      </c>
      <c r="BL208" s="18" t="s">
        <v>149</v>
      </c>
      <c r="BM208" s="238" t="s">
        <v>1725</v>
      </c>
    </row>
    <row r="209" s="13" customFormat="1">
      <c r="A209" s="13"/>
      <c r="B209" s="240"/>
      <c r="C209" s="241"/>
      <c r="D209" s="242" t="s">
        <v>163</v>
      </c>
      <c r="E209" s="243" t="s">
        <v>1</v>
      </c>
      <c r="F209" s="244" t="s">
        <v>1726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163</v>
      </c>
      <c r="AU209" s="250" t="s">
        <v>88</v>
      </c>
      <c r="AV209" s="13" t="s">
        <v>86</v>
      </c>
      <c r="AW209" s="13" t="s">
        <v>33</v>
      </c>
      <c r="AX209" s="13" t="s">
        <v>78</v>
      </c>
      <c r="AY209" s="250" t="s">
        <v>150</v>
      </c>
    </row>
    <row r="210" s="14" customFormat="1">
      <c r="A210" s="14"/>
      <c r="B210" s="251"/>
      <c r="C210" s="252"/>
      <c r="D210" s="242" t="s">
        <v>163</v>
      </c>
      <c r="E210" s="253" t="s">
        <v>1</v>
      </c>
      <c r="F210" s="254" t="s">
        <v>1727</v>
      </c>
      <c r="G210" s="252"/>
      <c r="H210" s="255">
        <v>9.9499999999999993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163</v>
      </c>
      <c r="AU210" s="261" t="s">
        <v>88</v>
      </c>
      <c r="AV210" s="14" t="s">
        <v>88</v>
      </c>
      <c r="AW210" s="14" t="s">
        <v>33</v>
      </c>
      <c r="AX210" s="14" t="s">
        <v>78</v>
      </c>
      <c r="AY210" s="261" t="s">
        <v>150</v>
      </c>
    </row>
    <row r="211" s="14" customFormat="1">
      <c r="A211" s="14"/>
      <c r="B211" s="251"/>
      <c r="C211" s="252"/>
      <c r="D211" s="242" t="s">
        <v>163</v>
      </c>
      <c r="E211" s="253" t="s">
        <v>1</v>
      </c>
      <c r="F211" s="254" t="s">
        <v>1728</v>
      </c>
      <c r="G211" s="252"/>
      <c r="H211" s="255">
        <v>18.795000000000002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163</v>
      </c>
      <c r="AU211" s="261" t="s">
        <v>88</v>
      </c>
      <c r="AV211" s="14" t="s">
        <v>88</v>
      </c>
      <c r="AW211" s="14" t="s">
        <v>33</v>
      </c>
      <c r="AX211" s="14" t="s">
        <v>78</v>
      </c>
      <c r="AY211" s="261" t="s">
        <v>150</v>
      </c>
    </row>
    <row r="212" s="14" customFormat="1">
      <c r="A212" s="14"/>
      <c r="B212" s="251"/>
      <c r="C212" s="252"/>
      <c r="D212" s="242" t="s">
        <v>163</v>
      </c>
      <c r="E212" s="253" t="s">
        <v>1</v>
      </c>
      <c r="F212" s="254" t="s">
        <v>1729</v>
      </c>
      <c r="G212" s="252"/>
      <c r="H212" s="255">
        <v>2.214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163</v>
      </c>
      <c r="AU212" s="261" t="s">
        <v>88</v>
      </c>
      <c r="AV212" s="14" t="s">
        <v>88</v>
      </c>
      <c r="AW212" s="14" t="s">
        <v>33</v>
      </c>
      <c r="AX212" s="14" t="s">
        <v>78</v>
      </c>
      <c r="AY212" s="261" t="s">
        <v>150</v>
      </c>
    </row>
    <row r="213" s="15" customFormat="1">
      <c r="A213" s="15"/>
      <c r="B213" s="265"/>
      <c r="C213" s="266"/>
      <c r="D213" s="242" t="s">
        <v>163</v>
      </c>
      <c r="E213" s="267" t="s">
        <v>1</v>
      </c>
      <c r="F213" s="268" t="s">
        <v>311</v>
      </c>
      <c r="G213" s="266"/>
      <c r="H213" s="269">
        <v>30.959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5" t="s">
        <v>163</v>
      </c>
      <c r="AU213" s="275" t="s">
        <v>88</v>
      </c>
      <c r="AV213" s="15" t="s">
        <v>149</v>
      </c>
      <c r="AW213" s="15" t="s">
        <v>33</v>
      </c>
      <c r="AX213" s="15" t="s">
        <v>86</v>
      </c>
      <c r="AY213" s="275" t="s">
        <v>150</v>
      </c>
    </row>
    <row r="214" s="2" customFormat="1" ht="16.5" customHeight="1">
      <c r="A214" s="39"/>
      <c r="B214" s="40"/>
      <c r="C214" s="227" t="s">
        <v>7</v>
      </c>
      <c r="D214" s="227" t="s">
        <v>156</v>
      </c>
      <c r="E214" s="228" t="s">
        <v>1529</v>
      </c>
      <c r="F214" s="229" t="s">
        <v>1530</v>
      </c>
      <c r="G214" s="230" t="s">
        <v>283</v>
      </c>
      <c r="H214" s="231">
        <v>13</v>
      </c>
      <c r="I214" s="232"/>
      <c r="J214" s="233">
        <f>ROUND(I214*H214,2)</f>
        <v>0</v>
      </c>
      <c r="K214" s="229" t="s">
        <v>160</v>
      </c>
      <c r="L214" s="45"/>
      <c r="M214" s="234" t="s">
        <v>1</v>
      </c>
      <c r="N214" s="235" t="s">
        <v>43</v>
      </c>
      <c r="O214" s="92"/>
      <c r="P214" s="236">
        <f>O214*H214</f>
        <v>0</v>
      </c>
      <c r="Q214" s="236">
        <v>0.087419999999999998</v>
      </c>
      <c r="R214" s="236">
        <f>Q214*H214</f>
        <v>1.13646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149</v>
      </c>
      <c r="AT214" s="238" t="s">
        <v>156</v>
      </c>
      <c r="AU214" s="238" t="s">
        <v>88</v>
      </c>
      <c r="AY214" s="18" t="s">
        <v>150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86</v>
      </c>
      <c r="BK214" s="239">
        <f>ROUND(I214*H214,2)</f>
        <v>0</v>
      </c>
      <c r="BL214" s="18" t="s">
        <v>149</v>
      </c>
      <c r="BM214" s="238" t="s">
        <v>1730</v>
      </c>
    </row>
    <row r="215" s="14" customFormat="1">
      <c r="A215" s="14"/>
      <c r="B215" s="251"/>
      <c r="C215" s="252"/>
      <c r="D215" s="242" t="s">
        <v>163</v>
      </c>
      <c r="E215" s="253" t="s">
        <v>1</v>
      </c>
      <c r="F215" s="254" t="s">
        <v>1731</v>
      </c>
      <c r="G215" s="252"/>
      <c r="H215" s="255">
        <v>13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163</v>
      </c>
      <c r="AU215" s="261" t="s">
        <v>88</v>
      </c>
      <c r="AV215" s="14" t="s">
        <v>88</v>
      </c>
      <c r="AW215" s="14" t="s">
        <v>33</v>
      </c>
      <c r="AX215" s="14" t="s">
        <v>86</v>
      </c>
      <c r="AY215" s="261" t="s">
        <v>150</v>
      </c>
    </row>
    <row r="216" s="2" customFormat="1" ht="16.5" customHeight="1">
      <c r="A216" s="39"/>
      <c r="B216" s="40"/>
      <c r="C216" s="276" t="s">
        <v>378</v>
      </c>
      <c r="D216" s="276" t="s">
        <v>510</v>
      </c>
      <c r="E216" s="277" t="s">
        <v>1533</v>
      </c>
      <c r="F216" s="278" t="s">
        <v>1534</v>
      </c>
      <c r="G216" s="279" t="s">
        <v>283</v>
      </c>
      <c r="H216" s="280">
        <v>1</v>
      </c>
      <c r="I216" s="281"/>
      <c r="J216" s="282">
        <f>ROUND(I216*H216,2)</f>
        <v>0</v>
      </c>
      <c r="K216" s="278" t="s">
        <v>160</v>
      </c>
      <c r="L216" s="283"/>
      <c r="M216" s="284" t="s">
        <v>1</v>
      </c>
      <c r="N216" s="285" t="s">
        <v>43</v>
      </c>
      <c r="O216" s="92"/>
      <c r="P216" s="236">
        <f>O216*H216</f>
        <v>0</v>
      </c>
      <c r="Q216" s="236">
        <v>0.021000000000000001</v>
      </c>
      <c r="R216" s="236">
        <f>Q216*H216</f>
        <v>0.021000000000000001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197</v>
      </c>
      <c r="AT216" s="238" t="s">
        <v>510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1732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1536</v>
      </c>
      <c r="G217" s="252"/>
      <c r="H217" s="255">
        <v>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86</v>
      </c>
      <c r="AY217" s="261" t="s">
        <v>150</v>
      </c>
    </row>
    <row r="218" s="2" customFormat="1" ht="16.5" customHeight="1">
      <c r="A218" s="39"/>
      <c r="B218" s="40"/>
      <c r="C218" s="276" t="s">
        <v>386</v>
      </c>
      <c r="D218" s="276" t="s">
        <v>510</v>
      </c>
      <c r="E218" s="277" t="s">
        <v>1537</v>
      </c>
      <c r="F218" s="278" t="s">
        <v>1538</v>
      </c>
      <c r="G218" s="279" t="s">
        <v>283</v>
      </c>
      <c r="H218" s="280">
        <v>3</v>
      </c>
      <c r="I218" s="281"/>
      <c r="J218" s="282">
        <f>ROUND(I218*H218,2)</f>
        <v>0</v>
      </c>
      <c r="K218" s="278" t="s">
        <v>160</v>
      </c>
      <c r="L218" s="283"/>
      <c r="M218" s="284" t="s">
        <v>1</v>
      </c>
      <c r="N218" s="285" t="s">
        <v>43</v>
      </c>
      <c r="O218" s="92"/>
      <c r="P218" s="236">
        <f>O218*H218</f>
        <v>0</v>
      </c>
      <c r="Q218" s="236">
        <v>0.032000000000000001</v>
      </c>
      <c r="R218" s="236">
        <f>Q218*H218</f>
        <v>0.096000000000000002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197</v>
      </c>
      <c r="AT218" s="238" t="s">
        <v>510</v>
      </c>
      <c r="AU218" s="238" t="s">
        <v>88</v>
      </c>
      <c r="AY218" s="18" t="s">
        <v>150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86</v>
      </c>
      <c r="BK218" s="239">
        <f>ROUND(I218*H218,2)</f>
        <v>0</v>
      </c>
      <c r="BL218" s="18" t="s">
        <v>149</v>
      </c>
      <c r="BM218" s="238" t="s">
        <v>1733</v>
      </c>
    </row>
    <row r="219" s="14" customFormat="1">
      <c r="A219" s="14"/>
      <c r="B219" s="251"/>
      <c r="C219" s="252"/>
      <c r="D219" s="242" t="s">
        <v>163</v>
      </c>
      <c r="E219" s="253" t="s">
        <v>1</v>
      </c>
      <c r="F219" s="254" t="s">
        <v>1734</v>
      </c>
      <c r="G219" s="252"/>
      <c r="H219" s="255">
        <v>3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163</v>
      </c>
      <c r="AU219" s="261" t="s">
        <v>88</v>
      </c>
      <c r="AV219" s="14" t="s">
        <v>88</v>
      </c>
      <c r="AW219" s="14" t="s">
        <v>33</v>
      </c>
      <c r="AX219" s="14" t="s">
        <v>86</v>
      </c>
      <c r="AY219" s="261" t="s">
        <v>150</v>
      </c>
    </row>
    <row r="220" s="2" customFormat="1" ht="16.5" customHeight="1">
      <c r="A220" s="39"/>
      <c r="B220" s="40"/>
      <c r="C220" s="276" t="s">
        <v>392</v>
      </c>
      <c r="D220" s="276" t="s">
        <v>510</v>
      </c>
      <c r="E220" s="277" t="s">
        <v>1541</v>
      </c>
      <c r="F220" s="278" t="s">
        <v>1542</v>
      </c>
      <c r="G220" s="279" t="s">
        <v>283</v>
      </c>
      <c r="H220" s="280">
        <v>7</v>
      </c>
      <c r="I220" s="281"/>
      <c r="J220" s="282">
        <f>ROUND(I220*H220,2)</f>
        <v>0</v>
      </c>
      <c r="K220" s="278" t="s">
        <v>160</v>
      </c>
      <c r="L220" s="283"/>
      <c r="M220" s="284" t="s">
        <v>1</v>
      </c>
      <c r="N220" s="285" t="s">
        <v>43</v>
      </c>
      <c r="O220" s="92"/>
      <c r="P220" s="236">
        <f>O220*H220</f>
        <v>0</v>
      </c>
      <c r="Q220" s="236">
        <v>0.041000000000000002</v>
      </c>
      <c r="R220" s="236">
        <f>Q220*H220</f>
        <v>0.28700000000000003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197</v>
      </c>
      <c r="AT220" s="238" t="s">
        <v>510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1735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1544</v>
      </c>
      <c r="G221" s="252"/>
      <c r="H221" s="255">
        <v>7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16.5" customHeight="1">
      <c r="A222" s="39"/>
      <c r="B222" s="40"/>
      <c r="C222" s="276" t="s">
        <v>398</v>
      </c>
      <c r="D222" s="276" t="s">
        <v>510</v>
      </c>
      <c r="E222" s="277" t="s">
        <v>1545</v>
      </c>
      <c r="F222" s="278" t="s">
        <v>1546</v>
      </c>
      <c r="G222" s="279" t="s">
        <v>283</v>
      </c>
      <c r="H222" s="280">
        <v>2</v>
      </c>
      <c r="I222" s="281"/>
      <c r="J222" s="282">
        <f>ROUND(I222*H222,2)</f>
        <v>0</v>
      </c>
      <c r="K222" s="278" t="s">
        <v>160</v>
      </c>
      <c r="L222" s="283"/>
      <c r="M222" s="284" t="s">
        <v>1</v>
      </c>
      <c r="N222" s="285" t="s">
        <v>43</v>
      </c>
      <c r="O222" s="92"/>
      <c r="P222" s="236">
        <f>O222*H222</f>
        <v>0</v>
      </c>
      <c r="Q222" s="236">
        <v>0.052999999999999998</v>
      </c>
      <c r="R222" s="236">
        <f>Q222*H222</f>
        <v>0.106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197</v>
      </c>
      <c r="AT222" s="238" t="s">
        <v>510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149</v>
      </c>
      <c r="BM222" s="238" t="s">
        <v>1736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1737</v>
      </c>
      <c r="G223" s="252"/>
      <c r="H223" s="255">
        <v>2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2" customFormat="1" ht="33" customHeight="1">
      <c r="A224" s="39"/>
      <c r="B224" s="40"/>
      <c r="C224" s="227" t="s">
        <v>405</v>
      </c>
      <c r="D224" s="227" t="s">
        <v>156</v>
      </c>
      <c r="E224" s="228" t="s">
        <v>682</v>
      </c>
      <c r="F224" s="229" t="s">
        <v>683</v>
      </c>
      <c r="G224" s="230" t="s">
        <v>278</v>
      </c>
      <c r="H224" s="231">
        <v>4.7000000000000002</v>
      </c>
      <c r="I224" s="232"/>
      <c r="J224" s="233">
        <f>ROUND(I224*H224,2)</f>
        <v>0</v>
      </c>
      <c r="K224" s="229" t="s">
        <v>160</v>
      </c>
      <c r="L224" s="45"/>
      <c r="M224" s="234" t="s">
        <v>1</v>
      </c>
      <c r="N224" s="235" t="s">
        <v>43</v>
      </c>
      <c r="O224" s="92"/>
      <c r="P224" s="236">
        <f>O224*H224</f>
        <v>0</v>
      </c>
      <c r="Q224" s="236">
        <v>0.78061999999999998</v>
      </c>
      <c r="R224" s="236">
        <f>Q224*H224</f>
        <v>3.668914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149</v>
      </c>
      <c r="AT224" s="238" t="s">
        <v>156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1738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1739</v>
      </c>
      <c r="G225" s="252"/>
      <c r="H225" s="255">
        <v>4.7000000000000002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86</v>
      </c>
      <c r="AY225" s="261" t="s">
        <v>150</v>
      </c>
    </row>
    <row r="226" s="13" customFormat="1">
      <c r="A226" s="13"/>
      <c r="B226" s="240"/>
      <c r="C226" s="241"/>
      <c r="D226" s="242" t="s">
        <v>163</v>
      </c>
      <c r="E226" s="243" t="s">
        <v>1</v>
      </c>
      <c r="F226" s="244" t="s">
        <v>1740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163</v>
      </c>
      <c r="AU226" s="250" t="s">
        <v>88</v>
      </c>
      <c r="AV226" s="13" t="s">
        <v>86</v>
      </c>
      <c r="AW226" s="13" t="s">
        <v>33</v>
      </c>
      <c r="AX226" s="13" t="s">
        <v>78</v>
      </c>
      <c r="AY226" s="250" t="s">
        <v>150</v>
      </c>
    </row>
    <row r="227" s="12" customFormat="1" ht="22.8" customHeight="1">
      <c r="A227" s="12"/>
      <c r="B227" s="211"/>
      <c r="C227" s="212"/>
      <c r="D227" s="213" t="s">
        <v>77</v>
      </c>
      <c r="E227" s="225" t="s">
        <v>197</v>
      </c>
      <c r="F227" s="225" t="s">
        <v>808</v>
      </c>
      <c r="G227" s="212"/>
      <c r="H227" s="212"/>
      <c r="I227" s="215"/>
      <c r="J227" s="226">
        <f>BK227</f>
        <v>0</v>
      </c>
      <c r="K227" s="212"/>
      <c r="L227" s="217"/>
      <c r="M227" s="218"/>
      <c r="N227" s="219"/>
      <c r="O227" s="219"/>
      <c r="P227" s="220">
        <f>SUM(P228:P311)</f>
        <v>0</v>
      </c>
      <c r="Q227" s="219"/>
      <c r="R227" s="220">
        <f>SUM(R228:R311)</f>
        <v>41.738206499999997</v>
      </c>
      <c r="S227" s="219"/>
      <c r="T227" s="221">
        <f>SUM(T228:T311)</f>
        <v>1.3499999999999999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2" t="s">
        <v>86</v>
      </c>
      <c r="AT227" s="223" t="s">
        <v>77</v>
      </c>
      <c r="AU227" s="223" t="s">
        <v>86</v>
      </c>
      <c r="AY227" s="222" t="s">
        <v>150</v>
      </c>
      <c r="BK227" s="224">
        <f>SUM(BK228:BK311)</f>
        <v>0</v>
      </c>
    </row>
    <row r="228" s="2" customFormat="1" ht="21.75" customHeight="1">
      <c r="A228" s="39"/>
      <c r="B228" s="40"/>
      <c r="C228" s="227" t="s">
        <v>410</v>
      </c>
      <c r="D228" s="227" t="s">
        <v>156</v>
      </c>
      <c r="E228" s="228" t="s">
        <v>1741</v>
      </c>
      <c r="F228" s="229" t="s">
        <v>1742</v>
      </c>
      <c r="G228" s="230" t="s">
        <v>389</v>
      </c>
      <c r="H228" s="231">
        <v>98.819999999999993</v>
      </c>
      <c r="I228" s="232"/>
      <c r="J228" s="233">
        <f>ROUND(I228*H228,2)</f>
        <v>0</v>
      </c>
      <c r="K228" s="229" t="s">
        <v>160</v>
      </c>
      <c r="L228" s="45"/>
      <c r="M228" s="234" t="s">
        <v>1</v>
      </c>
      <c r="N228" s="235" t="s">
        <v>43</v>
      </c>
      <c r="O228" s="92"/>
      <c r="P228" s="236">
        <f>O228*H228</f>
        <v>0</v>
      </c>
      <c r="Q228" s="236">
        <v>2.0000000000000002E-05</v>
      </c>
      <c r="R228" s="236">
        <f>Q228*H228</f>
        <v>0.0019764000000000001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149</v>
      </c>
      <c r="AT228" s="238" t="s">
        <v>156</v>
      </c>
      <c r="AU228" s="238" t="s">
        <v>88</v>
      </c>
      <c r="AY228" s="18" t="s">
        <v>150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86</v>
      </c>
      <c r="BK228" s="239">
        <f>ROUND(I228*H228,2)</f>
        <v>0</v>
      </c>
      <c r="BL228" s="18" t="s">
        <v>149</v>
      </c>
      <c r="BM228" s="238" t="s">
        <v>1743</v>
      </c>
    </row>
    <row r="229" s="14" customFormat="1">
      <c r="A229" s="14"/>
      <c r="B229" s="251"/>
      <c r="C229" s="252"/>
      <c r="D229" s="242" t="s">
        <v>163</v>
      </c>
      <c r="E229" s="253" t="s">
        <v>1</v>
      </c>
      <c r="F229" s="254" t="s">
        <v>1744</v>
      </c>
      <c r="G229" s="252"/>
      <c r="H229" s="255">
        <v>99.5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163</v>
      </c>
      <c r="AU229" s="261" t="s">
        <v>88</v>
      </c>
      <c r="AV229" s="14" t="s">
        <v>88</v>
      </c>
      <c r="AW229" s="14" t="s">
        <v>33</v>
      </c>
      <c r="AX229" s="14" t="s">
        <v>78</v>
      </c>
      <c r="AY229" s="261" t="s">
        <v>150</v>
      </c>
    </row>
    <row r="230" s="14" customFormat="1">
      <c r="A230" s="14"/>
      <c r="B230" s="251"/>
      <c r="C230" s="252"/>
      <c r="D230" s="242" t="s">
        <v>163</v>
      </c>
      <c r="E230" s="253" t="s">
        <v>1</v>
      </c>
      <c r="F230" s="254" t="s">
        <v>1745</v>
      </c>
      <c r="G230" s="252"/>
      <c r="H230" s="255">
        <v>-0.68000000000000005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163</v>
      </c>
      <c r="AU230" s="261" t="s">
        <v>88</v>
      </c>
      <c r="AV230" s="14" t="s">
        <v>88</v>
      </c>
      <c r="AW230" s="14" t="s">
        <v>33</v>
      </c>
      <c r="AX230" s="14" t="s">
        <v>78</v>
      </c>
      <c r="AY230" s="261" t="s">
        <v>150</v>
      </c>
    </row>
    <row r="231" s="15" customFormat="1">
      <c r="A231" s="15"/>
      <c r="B231" s="265"/>
      <c r="C231" s="266"/>
      <c r="D231" s="242" t="s">
        <v>163</v>
      </c>
      <c r="E231" s="267" t="s">
        <v>1</v>
      </c>
      <c r="F231" s="268" t="s">
        <v>311</v>
      </c>
      <c r="G231" s="266"/>
      <c r="H231" s="269">
        <v>98.819999999999993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163</v>
      </c>
      <c r="AU231" s="275" t="s">
        <v>88</v>
      </c>
      <c r="AV231" s="15" t="s">
        <v>149</v>
      </c>
      <c r="AW231" s="15" t="s">
        <v>33</v>
      </c>
      <c r="AX231" s="15" t="s">
        <v>86</v>
      </c>
      <c r="AY231" s="275" t="s">
        <v>150</v>
      </c>
    </row>
    <row r="232" s="2" customFormat="1" ht="16.5" customHeight="1">
      <c r="A232" s="39"/>
      <c r="B232" s="40"/>
      <c r="C232" s="276" t="s">
        <v>416</v>
      </c>
      <c r="D232" s="276" t="s">
        <v>510</v>
      </c>
      <c r="E232" s="277" t="s">
        <v>1746</v>
      </c>
      <c r="F232" s="278" t="s">
        <v>1747</v>
      </c>
      <c r="G232" s="279" t="s">
        <v>389</v>
      </c>
      <c r="H232" s="280">
        <v>100.30200000000001</v>
      </c>
      <c r="I232" s="281"/>
      <c r="J232" s="282">
        <f>ROUND(I232*H232,2)</f>
        <v>0</v>
      </c>
      <c r="K232" s="278" t="s">
        <v>160</v>
      </c>
      <c r="L232" s="283"/>
      <c r="M232" s="284" t="s">
        <v>1</v>
      </c>
      <c r="N232" s="285" t="s">
        <v>43</v>
      </c>
      <c r="O232" s="92"/>
      <c r="P232" s="236">
        <f>O232*H232</f>
        <v>0</v>
      </c>
      <c r="Q232" s="236">
        <v>0.0030999999999999999</v>
      </c>
      <c r="R232" s="236">
        <f>Q232*H232</f>
        <v>0.3109362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197</v>
      </c>
      <c r="AT232" s="238" t="s">
        <v>510</v>
      </c>
      <c r="AU232" s="238" t="s">
        <v>88</v>
      </c>
      <c r="AY232" s="18" t="s">
        <v>150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86</v>
      </c>
      <c r="BK232" s="239">
        <f>ROUND(I232*H232,2)</f>
        <v>0</v>
      </c>
      <c r="BL232" s="18" t="s">
        <v>149</v>
      </c>
      <c r="BM232" s="238" t="s">
        <v>1748</v>
      </c>
    </row>
    <row r="233" s="14" customFormat="1">
      <c r="A233" s="14"/>
      <c r="B233" s="251"/>
      <c r="C233" s="252"/>
      <c r="D233" s="242" t="s">
        <v>163</v>
      </c>
      <c r="E233" s="253" t="s">
        <v>1</v>
      </c>
      <c r="F233" s="254" t="s">
        <v>1749</v>
      </c>
      <c r="G233" s="252"/>
      <c r="H233" s="255">
        <v>98.819999999999993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163</v>
      </c>
      <c r="AU233" s="261" t="s">
        <v>88</v>
      </c>
      <c r="AV233" s="14" t="s">
        <v>88</v>
      </c>
      <c r="AW233" s="14" t="s">
        <v>33</v>
      </c>
      <c r="AX233" s="14" t="s">
        <v>86</v>
      </c>
      <c r="AY233" s="261" t="s">
        <v>150</v>
      </c>
    </row>
    <row r="234" s="13" customFormat="1">
      <c r="A234" s="13"/>
      <c r="B234" s="240"/>
      <c r="C234" s="241"/>
      <c r="D234" s="242" t="s">
        <v>163</v>
      </c>
      <c r="E234" s="243" t="s">
        <v>1</v>
      </c>
      <c r="F234" s="244" t="s">
        <v>1275</v>
      </c>
      <c r="G234" s="241"/>
      <c r="H234" s="243" t="s">
        <v>1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163</v>
      </c>
      <c r="AU234" s="250" t="s">
        <v>88</v>
      </c>
      <c r="AV234" s="13" t="s">
        <v>86</v>
      </c>
      <c r="AW234" s="13" t="s">
        <v>33</v>
      </c>
      <c r="AX234" s="13" t="s">
        <v>78</v>
      </c>
      <c r="AY234" s="250" t="s">
        <v>150</v>
      </c>
    </row>
    <row r="235" s="14" customFormat="1">
      <c r="A235" s="14"/>
      <c r="B235" s="251"/>
      <c r="C235" s="252"/>
      <c r="D235" s="242" t="s">
        <v>163</v>
      </c>
      <c r="E235" s="252"/>
      <c r="F235" s="254" t="s">
        <v>1750</v>
      </c>
      <c r="G235" s="252"/>
      <c r="H235" s="255">
        <v>100.30200000000001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163</v>
      </c>
      <c r="AU235" s="261" t="s">
        <v>88</v>
      </c>
      <c r="AV235" s="14" t="s">
        <v>88</v>
      </c>
      <c r="AW235" s="14" t="s">
        <v>4</v>
      </c>
      <c r="AX235" s="14" t="s">
        <v>86</v>
      </c>
      <c r="AY235" s="261" t="s">
        <v>150</v>
      </c>
    </row>
    <row r="236" s="2" customFormat="1" ht="21.75" customHeight="1">
      <c r="A236" s="39"/>
      <c r="B236" s="40"/>
      <c r="C236" s="227" t="s">
        <v>423</v>
      </c>
      <c r="D236" s="227" t="s">
        <v>156</v>
      </c>
      <c r="E236" s="228" t="s">
        <v>1751</v>
      </c>
      <c r="F236" s="229" t="s">
        <v>1752</v>
      </c>
      <c r="G236" s="230" t="s">
        <v>389</v>
      </c>
      <c r="H236" s="231">
        <v>175.94</v>
      </c>
      <c r="I236" s="232"/>
      <c r="J236" s="233">
        <f>ROUND(I236*H236,2)</f>
        <v>0</v>
      </c>
      <c r="K236" s="229" t="s">
        <v>160</v>
      </c>
      <c r="L236" s="45"/>
      <c r="M236" s="234" t="s">
        <v>1</v>
      </c>
      <c r="N236" s="235" t="s">
        <v>43</v>
      </c>
      <c r="O236" s="92"/>
      <c r="P236" s="236">
        <f>O236*H236</f>
        <v>0</v>
      </c>
      <c r="Q236" s="236">
        <v>2.0000000000000002E-05</v>
      </c>
      <c r="R236" s="236">
        <f>Q236*H236</f>
        <v>0.0035188000000000003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149</v>
      </c>
      <c r="AT236" s="238" t="s">
        <v>156</v>
      </c>
      <c r="AU236" s="238" t="s">
        <v>88</v>
      </c>
      <c r="AY236" s="18" t="s">
        <v>150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86</v>
      </c>
      <c r="BK236" s="239">
        <f>ROUND(I236*H236,2)</f>
        <v>0</v>
      </c>
      <c r="BL236" s="18" t="s">
        <v>149</v>
      </c>
      <c r="BM236" s="238" t="s">
        <v>1753</v>
      </c>
    </row>
    <row r="237" s="14" customFormat="1">
      <c r="A237" s="14"/>
      <c r="B237" s="251"/>
      <c r="C237" s="252"/>
      <c r="D237" s="242" t="s">
        <v>163</v>
      </c>
      <c r="E237" s="253" t="s">
        <v>1</v>
      </c>
      <c r="F237" s="254" t="s">
        <v>1754</v>
      </c>
      <c r="G237" s="252"/>
      <c r="H237" s="255">
        <v>179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163</v>
      </c>
      <c r="AU237" s="261" t="s">
        <v>88</v>
      </c>
      <c r="AV237" s="14" t="s">
        <v>88</v>
      </c>
      <c r="AW237" s="14" t="s">
        <v>33</v>
      </c>
      <c r="AX237" s="14" t="s">
        <v>78</v>
      </c>
      <c r="AY237" s="261" t="s">
        <v>150</v>
      </c>
    </row>
    <row r="238" s="14" customFormat="1">
      <c r="A238" s="14"/>
      <c r="B238" s="251"/>
      <c r="C238" s="252"/>
      <c r="D238" s="242" t="s">
        <v>163</v>
      </c>
      <c r="E238" s="253" t="s">
        <v>1</v>
      </c>
      <c r="F238" s="254" t="s">
        <v>1755</v>
      </c>
      <c r="G238" s="252"/>
      <c r="H238" s="255">
        <v>-3.0600000000000001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1" t="s">
        <v>163</v>
      </c>
      <c r="AU238" s="261" t="s">
        <v>88</v>
      </c>
      <c r="AV238" s="14" t="s">
        <v>88</v>
      </c>
      <c r="AW238" s="14" t="s">
        <v>33</v>
      </c>
      <c r="AX238" s="14" t="s">
        <v>78</v>
      </c>
      <c r="AY238" s="261" t="s">
        <v>150</v>
      </c>
    </row>
    <row r="239" s="15" customFormat="1">
      <c r="A239" s="15"/>
      <c r="B239" s="265"/>
      <c r="C239" s="266"/>
      <c r="D239" s="242" t="s">
        <v>163</v>
      </c>
      <c r="E239" s="267" t="s">
        <v>1</v>
      </c>
      <c r="F239" s="268" t="s">
        <v>311</v>
      </c>
      <c r="G239" s="266"/>
      <c r="H239" s="269">
        <v>175.94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5" t="s">
        <v>163</v>
      </c>
      <c r="AU239" s="275" t="s">
        <v>88</v>
      </c>
      <c r="AV239" s="15" t="s">
        <v>149</v>
      </c>
      <c r="AW239" s="15" t="s">
        <v>33</v>
      </c>
      <c r="AX239" s="15" t="s">
        <v>86</v>
      </c>
      <c r="AY239" s="275" t="s">
        <v>150</v>
      </c>
    </row>
    <row r="240" s="2" customFormat="1" ht="16.5" customHeight="1">
      <c r="A240" s="39"/>
      <c r="B240" s="40"/>
      <c r="C240" s="276" t="s">
        <v>429</v>
      </c>
      <c r="D240" s="276" t="s">
        <v>510</v>
      </c>
      <c r="E240" s="277" t="s">
        <v>1756</v>
      </c>
      <c r="F240" s="278" t="s">
        <v>1757</v>
      </c>
      <c r="G240" s="279" t="s">
        <v>389</v>
      </c>
      <c r="H240" s="280">
        <v>178.57900000000001</v>
      </c>
      <c r="I240" s="281"/>
      <c r="J240" s="282">
        <f>ROUND(I240*H240,2)</f>
        <v>0</v>
      </c>
      <c r="K240" s="278" t="s">
        <v>160</v>
      </c>
      <c r="L240" s="283"/>
      <c r="M240" s="284" t="s">
        <v>1</v>
      </c>
      <c r="N240" s="285" t="s">
        <v>43</v>
      </c>
      <c r="O240" s="92"/>
      <c r="P240" s="236">
        <f>O240*H240</f>
        <v>0</v>
      </c>
      <c r="Q240" s="236">
        <v>0.0048399999999999997</v>
      </c>
      <c r="R240" s="236">
        <f>Q240*H240</f>
        <v>0.86432235999999996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197</v>
      </c>
      <c r="AT240" s="238" t="s">
        <v>510</v>
      </c>
      <c r="AU240" s="238" t="s">
        <v>88</v>
      </c>
      <c r="AY240" s="18" t="s">
        <v>150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86</v>
      </c>
      <c r="BK240" s="239">
        <f>ROUND(I240*H240,2)</f>
        <v>0</v>
      </c>
      <c r="BL240" s="18" t="s">
        <v>149</v>
      </c>
      <c r="BM240" s="238" t="s">
        <v>1758</v>
      </c>
    </row>
    <row r="241" s="14" customFormat="1">
      <c r="A241" s="14"/>
      <c r="B241" s="251"/>
      <c r="C241" s="252"/>
      <c r="D241" s="242" t="s">
        <v>163</v>
      </c>
      <c r="E241" s="253" t="s">
        <v>1</v>
      </c>
      <c r="F241" s="254" t="s">
        <v>1759</v>
      </c>
      <c r="G241" s="252"/>
      <c r="H241" s="255">
        <v>175.94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163</v>
      </c>
      <c r="AU241" s="261" t="s">
        <v>88</v>
      </c>
      <c r="AV241" s="14" t="s">
        <v>88</v>
      </c>
      <c r="AW241" s="14" t="s">
        <v>33</v>
      </c>
      <c r="AX241" s="14" t="s">
        <v>86</v>
      </c>
      <c r="AY241" s="261" t="s">
        <v>150</v>
      </c>
    </row>
    <row r="242" s="13" customFormat="1">
      <c r="A242" s="13"/>
      <c r="B242" s="240"/>
      <c r="C242" s="241"/>
      <c r="D242" s="242" t="s">
        <v>163</v>
      </c>
      <c r="E242" s="243" t="s">
        <v>1</v>
      </c>
      <c r="F242" s="244" t="s">
        <v>1275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163</v>
      </c>
      <c r="AU242" s="250" t="s">
        <v>88</v>
      </c>
      <c r="AV242" s="13" t="s">
        <v>86</v>
      </c>
      <c r="AW242" s="13" t="s">
        <v>33</v>
      </c>
      <c r="AX242" s="13" t="s">
        <v>78</v>
      </c>
      <c r="AY242" s="250" t="s">
        <v>150</v>
      </c>
    </row>
    <row r="243" s="14" customFormat="1">
      <c r="A243" s="14"/>
      <c r="B243" s="251"/>
      <c r="C243" s="252"/>
      <c r="D243" s="242" t="s">
        <v>163</v>
      </c>
      <c r="E243" s="252"/>
      <c r="F243" s="254" t="s">
        <v>1760</v>
      </c>
      <c r="G243" s="252"/>
      <c r="H243" s="255">
        <v>178.57900000000001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163</v>
      </c>
      <c r="AU243" s="261" t="s">
        <v>88</v>
      </c>
      <c r="AV243" s="14" t="s">
        <v>88</v>
      </c>
      <c r="AW243" s="14" t="s">
        <v>4</v>
      </c>
      <c r="AX243" s="14" t="s">
        <v>86</v>
      </c>
      <c r="AY243" s="261" t="s">
        <v>150</v>
      </c>
    </row>
    <row r="244" s="2" customFormat="1" ht="21.75" customHeight="1">
      <c r="A244" s="39"/>
      <c r="B244" s="40"/>
      <c r="C244" s="227" t="s">
        <v>434</v>
      </c>
      <c r="D244" s="227" t="s">
        <v>156</v>
      </c>
      <c r="E244" s="228" t="s">
        <v>1563</v>
      </c>
      <c r="F244" s="229" t="s">
        <v>1564</v>
      </c>
      <c r="G244" s="230" t="s">
        <v>389</v>
      </c>
      <c r="H244" s="231">
        <v>16.399999999999999</v>
      </c>
      <c r="I244" s="232"/>
      <c r="J244" s="233">
        <f>ROUND(I244*H244,2)</f>
        <v>0</v>
      </c>
      <c r="K244" s="229" t="s">
        <v>160</v>
      </c>
      <c r="L244" s="45"/>
      <c r="M244" s="234" t="s">
        <v>1</v>
      </c>
      <c r="N244" s="235" t="s">
        <v>43</v>
      </c>
      <c r="O244" s="92"/>
      <c r="P244" s="236">
        <f>O244*H244</f>
        <v>0</v>
      </c>
      <c r="Q244" s="236">
        <v>3.0000000000000001E-05</v>
      </c>
      <c r="R244" s="236">
        <f>Q244*H244</f>
        <v>0.00049199999999999992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149</v>
      </c>
      <c r="AT244" s="238" t="s">
        <v>156</v>
      </c>
      <c r="AU244" s="238" t="s">
        <v>88</v>
      </c>
      <c r="AY244" s="18" t="s">
        <v>150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86</v>
      </c>
      <c r="BK244" s="239">
        <f>ROUND(I244*H244,2)</f>
        <v>0</v>
      </c>
      <c r="BL244" s="18" t="s">
        <v>149</v>
      </c>
      <c r="BM244" s="238" t="s">
        <v>1761</v>
      </c>
    </row>
    <row r="245" s="14" customFormat="1">
      <c r="A245" s="14"/>
      <c r="B245" s="251"/>
      <c r="C245" s="252"/>
      <c r="D245" s="242" t="s">
        <v>163</v>
      </c>
      <c r="E245" s="253" t="s">
        <v>1</v>
      </c>
      <c r="F245" s="254" t="s">
        <v>1762</v>
      </c>
      <c r="G245" s="252"/>
      <c r="H245" s="255">
        <v>16.399999999999999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163</v>
      </c>
      <c r="AU245" s="261" t="s">
        <v>88</v>
      </c>
      <c r="AV245" s="14" t="s">
        <v>88</v>
      </c>
      <c r="AW245" s="14" t="s">
        <v>33</v>
      </c>
      <c r="AX245" s="14" t="s">
        <v>86</v>
      </c>
      <c r="AY245" s="261" t="s">
        <v>150</v>
      </c>
    </row>
    <row r="246" s="2" customFormat="1" ht="16.5" customHeight="1">
      <c r="A246" s="39"/>
      <c r="B246" s="40"/>
      <c r="C246" s="276" t="s">
        <v>439</v>
      </c>
      <c r="D246" s="276" t="s">
        <v>510</v>
      </c>
      <c r="E246" s="277" t="s">
        <v>1763</v>
      </c>
      <c r="F246" s="278" t="s">
        <v>1764</v>
      </c>
      <c r="G246" s="279" t="s">
        <v>389</v>
      </c>
      <c r="H246" s="280">
        <v>16.646000000000001</v>
      </c>
      <c r="I246" s="281"/>
      <c r="J246" s="282">
        <f>ROUND(I246*H246,2)</f>
        <v>0</v>
      </c>
      <c r="K246" s="278" t="s">
        <v>160</v>
      </c>
      <c r="L246" s="283"/>
      <c r="M246" s="284" t="s">
        <v>1</v>
      </c>
      <c r="N246" s="285" t="s">
        <v>43</v>
      </c>
      <c r="O246" s="92"/>
      <c r="P246" s="236">
        <f>O246*H246</f>
        <v>0</v>
      </c>
      <c r="Q246" s="236">
        <v>0.0081899999999999994</v>
      </c>
      <c r="R246" s="236">
        <f>Q246*H246</f>
        <v>0.13633074000000001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197</v>
      </c>
      <c r="AT246" s="238" t="s">
        <v>510</v>
      </c>
      <c r="AU246" s="238" t="s">
        <v>88</v>
      </c>
      <c r="AY246" s="18" t="s">
        <v>150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86</v>
      </c>
      <c r="BK246" s="239">
        <f>ROUND(I246*H246,2)</f>
        <v>0</v>
      </c>
      <c r="BL246" s="18" t="s">
        <v>149</v>
      </c>
      <c r="BM246" s="238" t="s">
        <v>1765</v>
      </c>
    </row>
    <row r="247" s="14" customFormat="1">
      <c r="A247" s="14"/>
      <c r="B247" s="251"/>
      <c r="C247" s="252"/>
      <c r="D247" s="242" t="s">
        <v>163</v>
      </c>
      <c r="E247" s="253" t="s">
        <v>1</v>
      </c>
      <c r="F247" s="254" t="s">
        <v>1766</v>
      </c>
      <c r="G247" s="252"/>
      <c r="H247" s="255">
        <v>16.399999999999999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163</v>
      </c>
      <c r="AU247" s="261" t="s">
        <v>88</v>
      </c>
      <c r="AV247" s="14" t="s">
        <v>88</v>
      </c>
      <c r="AW247" s="14" t="s">
        <v>33</v>
      </c>
      <c r="AX247" s="14" t="s">
        <v>86</v>
      </c>
      <c r="AY247" s="261" t="s">
        <v>150</v>
      </c>
    </row>
    <row r="248" s="13" customFormat="1">
      <c r="A248" s="13"/>
      <c r="B248" s="240"/>
      <c r="C248" s="241"/>
      <c r="D248" s="242" t="s">
        <v>163</v>
      </c>
      <c r="E248" s="243" t="s">
        <v>1</v>
      </c>
      <c r="F248" s="244" t="s">
        <v>1275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163</v>
      </c>
      <c r="AU248" s="250" t="s">
        <v>88</v>
      </c>
      <c r="AV248" s="13" t="s">
        <v>86</v>
      </c>
      <c r="AW248" s="13" t="s">
        <v>33</v>
      </c>
      <c r="AX248" s="13" t="s">
        <v>78</v>
      </c>
      <c r="AY248" s="250" t="s">
        <v>150</v>
      </c>
    </row>
    <row r="249" s="14" customFormat="1">
      <c r="A249" s="14"/>
      <c r="B249" s="251"/>
      <c r="C249" s="252"/>
      <c r="D249" s="242" t="s">
        <v>163</v>
      </c>
      <c r="E249" s="252"/>
      <c r="F249" s="254" t="s">
        <v>1767</v>
      </c>
      <c r="G249" s="252"/>
      <c r="H249" s="255">
        <v>16.646000000000001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163</v>
      </c>
      <c r="AU249" s="261" t="s">
        <v>88</v>
      </c>
      <c r="AV249" s="14" t="s">
        <v>88</v>
      </c>
      <c r="AW249" s="14" t="s">
        <v>4</v>
      </c>
      <c r="AX249" s="14" t="s">
        <v>86</v>
      </c>
      <c r="AY249" s="261" t="s">
        <v>150</v>
      </c>
    </row>
    <row r="250" s="2" customFormat="1" ht="24.15" customHeight="1">
      <c r="A250" s="39"/>
      <c r="B250" s="40"/>
      <c r="C250" s="227" t="s">
        <v>444</v>
      </c>
      <c r="D250" s="227" t="s">
        <v>156</v>
      </c>
      <c r="E250" s="228" t="s">
        <v>1768</v>
      </c>
      <c r="F250" s="229" t="s">
        <v>1769</v>
      </c>
      <c r="G250" s="230" t="s">
        <v>283</v>
      </c>
      <c r="H250" s="231">
        <v>2</v>
      </c>
      <c r="I250" s="232"/>
      <c r="J250" s="233">
        <f>ROUND(I250*H250,2)</f>
        <v>0</v>
      </c>
      <c r="K250" s="229" t="s">
        <v>160</v>
      </c>
      <c r="L250" s="45"/>
      <c r="M250" s="234" t="s">
        <v>1</v>
      </c>
      <c r="N250" s="235" t="s">
        <v>43</v>
      </c>
      <c r="O250" s="92"/>
      <c r="P250" s="236">
        <f>O250*H250</f>
        <v>0</v>
      </c>
      <c r="Q250" s="236">
        <v>0.00010000000000000001</v>
      </c>
      <c r="R250" s="236">
        <f>Q250*H250</f>
        <v>0.00020000000000000001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149</v>
      </c>
      <c r="AT250" s="238" t="s">
        <v>156</v>
      </c>
      <c r="AU250" s="238" t="s">
        <v>88</v>
      </c>
      <c r="AY250" s="18" t="s">
        <v>150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86</v>
      </c>
      <c r="BK250" s="239">
        <f>ROUND(I250*H250,2)</f>
        <v>0</v>
      </c>
      <c r="BL250" s="18" t="s">
        <v>149</v>
      </c>
      <c r="BM250" s="238" t="s">
        <v>1770</v>
      </c>
    </row>
    <row r="251" s="14" customFormat="1">
      <c r="A251" s="14"/>
      <c r="B251" s="251"/>
      <c r="C251" s="252"/>
      <c r="D251" s="242" t="s">
        <v>163</v>
      </c>
      <c r="E251" s="253" t="s">
        <v>1</v>
      </c>
      <c r="F251" s="254" t="s">
        <v>1771</v>
      </c>
      <c r="G251" s="252"/>
      <c r="H251" s="255">
        <v>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163</v>
      </c>
      <c r="AU251" s="261" t="s">
        <v>88</v>
      </c>
      <c r="AV251" s="14" t="s">
        <v>88</v>
      </c>
      <c r="AW251" s="14" t="s">
        <v>33</v>
      </c>
      <c r="AX251" s="14" t="s">
        <v>78</v>
      </c>
      <c r="AY251" s="261" t="s">
        <v>150</v>
      </c>
    </row>
    <row r="252" s="14" customFormat="1">
      <c r="A252" s="14"/>
      <c r="B252" s="251"/>
      <c r="C252" s="252"/>
      <c r="D252" s="242" t="s">
        <v>163</v>
      </c>
      <c r="E252" s="253" t="s">
        <v>1</v>
      </c>
      <c r="F252" s="254" t="s">
        <v>1772</v>
      </c>
      <c r="G252" s="252"/>
      <c r="H252" s="255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163</v>
      </c>
      <c r="AU252" s="261" t="s">
        <v>88</v>
      </c>
      <c r="AV252" s="14" t="s">
        <v>88</v>
      </c>
      <c r="AW252" s="14" t="s">
        <v>33</v>
      </c>
      <c r="AX252" s="14" t="s">
        <v>78</v>
      </c>
      <c r="AY252" s="261" t="s">
        <v>150</v>
      </c>
    </row>
    <row r="253" s="15" customFormat="1">
      <c r="A253" s="15"/>
      <c r="B253" s="265"/>
      <c r="C253" s="266"/>
      <c r="D253" s="242" t="s">
        <v>163</v>
      </c>
      <c r="E253" s="267" t="s">
        <v>1</v>
      </c>
      <c r="F253" s="268" t="s">
        <v>311</v>
      </c>
      <c r="G253" s="266"/>
      <c r="H253" s="269">
        <v>2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5" t="s">
        <v>163</v>
      </c>
      <c r="AU253" s="275" t="s">
        <v>88</v>
      </c>
      <c r="AV253" s="15" t="s">
        <v>149</v>
      </c>
      <c r="AW253" s="15" t="s">
        <v>33</v>
      </c>
      <c r="AX253" s="15" t="s">
        <v>86</v>
      </c>
      <c r="AY253" s="275" t="s">
        <v>150</v>
      </c>
    </row>
    <row r="254" s="2" customFormat="1" ht="16.5" customHeight="1">
      <c r="A254" s="39"/>
      <c r="B254" s="40"/>
      <c r="C254" s="276" t="s">
        <v>449</v>
      </c>
      <c r="D254" s="276" t="s">
        <v>510</v>
      </c>
      <c r="E254" s="277" t="s">
        <v>1773</v>
      </c>
      <c r="F254" s="278" t="s">
        <v>1774</v>
      </c>
      <c r="G254" s="279" t="s">
        <v>283</v>
      </c>
      <c r="H254" s="280">
        <v>1</v>
      </c>
      <c r="I254" s="281"/>
      <c r="J254" s="282">
        <f>ROUND(I254*H254,2)</f>
        <v>0</v>
      </c>
      <c r="K254" s="278" t="s">
        <v>160</v>
      </c>
      <c r="L254" s="283"/>
      <c r="M254" s="284" t="s">
        <v>1</v>
      </c>
      <c r="N254" s="285" t="s">
        <v>43</v>
      </c>
      <c r="O254" s="92"/>
      <c r="P254" s="236">
        <f>O254*H254</f>
        <v>0</v>
      </c>
      <c r="Q254" s="236">
        <v>0.0038999999999999998</v>
      </c>
      <c r="R254" s="236">
        <f>Q254*H254</f>
        <v>0.0038999999999999998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197</v>
      </c>
      <c r="AT254" s="238" t="s">
        <v>510</v>
      </c>
      <c r="AU254" s="238" t="s">
        <v>88</v>
      </c>
      <c r="AY254" s="18" t="s">
        <v>150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86</v>
      </c>
      <c r="BK254" s="239">
        <f>ROUND(I254*H254,2)</f>
        <v>0</v>
      </c>
      <c r="BL254" s="18" t="s">
        <v>149</v>
      </c>
      <c r="BM254" s="238" t="s">
        <v>1775</v>
      </c>
    </row>
    <row r="255" s="14" customFormat="1">
      <c r="A255" s="14"/>
      <c r="B255" s="251"/>
      <c r="C255" s="252"/>
      <c r="D255" s="242" t="s">
        <v>163</v>
      </c>
      <c r="E255" s="253" t="s">
        <v>1</v>
      </c>
      <c r="F255" s="254" t="s">
        <v>862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163</v>
      </c>
      <c r="AU255" s="261" t="s">
        <v>88</v>
      </c>
      <c r="AV255" s="14" t="s">
        <v>88</v>
      </c>
      <c r="AW255" s="14" t="s">
        <v>33</v>
      </c>
      <c r="AX255" s="14" t="s">
        <v>86</v>
      </c>
      <c r="AY255" s="261" t="s">
        <v>150</v>
      </c>
    </row>
    <row r="256" s="2" customFormat="1" ht="16.5" customHeight="1">
      <c r="A256" s="39"/>
      <c r="B256" s="40"/>
      <c r="C256" s="276" t="s">
        <v>454</v>
      </c>
      <c r="D256" s="276" t="s">
        <v>510</v>
      </c>
      <c r="E256" s="277" t="s">
        <v>1776</v>
      </c>
      <c r="F256" s="278" t="s">
        <v>1777</v>
      </c>
      <c r="G256" s="279" t="s">
        <v>283</v>
      </c>
      <c r="H256" s="280">
        <v>1</v>
      </c>
      <c r="I256" s="281"/>
      <c r="J256" s="282">
        <f>ROUND(I256*H256,2)</f>
        <v>0</v>
      </c>
      <c r="K256" s="278" t="s">
        <v>160</v>
      </c>
      <c r="L256" s="283"/>
      <c r="M256" s="284" t="s">
        <v>1</v>
      </c>
      <c r="N256" s="285" t="s">
        <v>43</v>
      </c>
      <c r="O256" s="92"/>
      <c r="P256" s="236">
        <f>O256*H256</f>
        <v>0</v>
      </c>
      <c r="Q256" s="236">
        <v>0.0043</v>
      </c>
      <c r="R256" s="236">
        <f>Q256*H256</f>
        <v>0.0043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197</v>
      </c>
      <c r="AT256" s="238" t="s">
        <v>510</v>
      </c>
      <c r="AU256" s="238" t="s">
        <v>88</v>
      </c>
      <c r="AY256" s="18" t="s">
        <v>150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86</v>
      </c>
      <c r="BK256" s="239">
        <f>ROUND(I256*H256,2)</f>
        <v>0</v>
      </c>
      <c r="BL256" s="18" t="s">
        <v>149</v>
      </c>
      <c r="BM256" s="238" t="s">
        <v>1778</v>
      </c>
    </row>
    <row r="257" s="14" customFormat="1">
      <c r="A257" s="14"/>
      <c r="B257" s="251"/>
      <c r="C257" s="252"/>
      <c r="D257" s="242" t="s">
        <v>163</v>
      </c>
      <c r="E257" s="253" t="s">
        <v>1</v>
      </c>
      <c r="F257" s="254" t="s">
        <v>862</v>
      </c>
      <c r="G257" s="252"/>
      <c r="H257" s="255">
        <v>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1" t="s">
        <v>163</v>
      </c>
      <c r="AU257" s="261" t="s">
        <v>88</v>
      </c>
      <c r="AV257" s="14" t="s">
        <v>88</v>
      </c>
      <c r="AW257" s="14" t="s">
        <v>33</v>
      </c>
      <c r="AX257" s="14" t="s">
        <v>86</v>
      </c>
      <c r="AY257" s="261" t="s">
        <v>150</v>
      </c>
    </row>
    <row r="258" s="2" customFormat="1" ht="24.15" customHeight="1">
      <c r="A258" s="39"/>
      <c r="B258" s="40"/>
      <c r="C258" s="227" t="s">
        <v>459</v>
      </c>
      <c r="D258" s="227" t="s">
        <v>156</v>
      </c>
      <c r="E258" s="228" t="s">
        <v>1779</v>
      </c>
      <c r="F258" s="229" t="s">
        <v>1780</v>
      </c>
      <c r="G258" s="230" t="s">
        <v>283</v>
      </c>
      <c r="H258" s="231">
        <v>9</v>
      </c>
      <c r="I258" s="232"/>
      <c r="J258" s="233">
        <f>ROUND(I258*H258,2)</f>
        <v>0</v>
      </c>
      <c r="K258" s="229" t="s">
        <v>160</v>
      </c>
      <c r="L258" s="45"/>
      <c r="M258" s="234" t="s">
        <v>1</v>
      </c>
      <c r="N258" s="235" t="s">
        <v>43</v>
      </c>
      <c r="O258" s="92"/>
      <c r="P258" s="236">
        <f>O258*H258</f>
        <v>0</v>
      </c>
      <c r="Q258" s="236">
        <v>0.00010000000000000001</v>
      </c>
      <c r="R258" s="236">
        <f>Q258*H258</f>
        <v>0.00090000000000000008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149</v>
      </c>
      <c r="AT258" s="238" t="s">
        <v>156</v>
      </c>
      <c r="AU258" s="238" t="s">
        <v>88</v>
      </c>
      <c r="AY258" s="18" t="s">
        <v>150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86</v>
      </c>
      <c r="BK258" s="239">
        <f>ROUND(I258*H258,2)</f>
        <v>0</v>
      </c>
      <c r="BL258" s="18" t="s">
        <v>149</v>
      </c>
      <c r="BM258" s="238" t="s">
        <v>1781</v>
      </c>
    </row>
    <row r="259" s="14" customFormat="1">
      <c r="A259" s="14"/>
      <c r="B259" s="251"/>
      <c r="C259" s="252"/>
      <c r="D259" s="242" t="s">
        <v>163</v>
      </c>
      <c r="E259" s="253" t="s">
        <v>1</v>
      </c>
      <c r="F259" s="254" t="s">
        <v>1782</v>
      </c>
      <c r="G259" s="252"/>
      <c r="H259" s="255">
        <v>9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163</v>
      </c>
      <c r="AU259" s="261" t="s">
        <v>88</v>
      </c>
      <c r="AV259" s="14" t="s">
        <v>88</v>
      </c>
      <c r="AW259" s="14" t="s">
        <v>33</v>
      </c>
      <c r="AX259" s="14" t="s">
        <v>86</v>
      </c>
      <c r="AY259" s="261" t="s">
        <v>150</v>
      </c>
    </row>
    <row r="260" s="2" customFormat="1" ht="16.5" customHeight="1">
      <c r="A260" s="39"/>
      <c r="B260" s="40"/>
      <c r="C260" s="276" t="s">
        <v>464</v>
      </c>
      <c r="D260" s="276" t="s">
        <v>510</v>
      </c>
      <c r="E260" s="277" t="s">
        <v>1783</v>
      </c>
      <c r="F260" s="278" t="s">
        <v>1784</v>
      </c>
      <c r="G260" s="279" t="s">
        <v>283</v>
      </c>
      <c r="H260" s="280">
        <v>9</v>
      </c>
      <c r="I260" s="281"/>
      <c r="J260" s="282">
        <f>ROUND(I260*H260,2)</f>
        <v>0</v>
      </c>
      <c r="K260" s="278" t="s">
        <v>160</v>
      </c>
      <c r="L260" s="283"/>
      <c r="M260" s="284" t="s">
        <v>1</v>
      </c>
      <c r="N260" s="285" t="s">
        <v>43</v>
      </c>
      <c r="O260" s="92"/>
      <c r="P260" s="236">
        <f>O260*H260</f>
        <v>0</v>
      </c>
      <c r="Q260" s="236">
        <v>0.0067999999999999996</v>
      </c>
      <c r="R260" s="236">
        <f>Q260*H260</f>
        <v>0.061199999999999997</v>
      </c>
      <c r="S260" s="236">
        <v>0</v>
      </c>
      <c r="T260" s="23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8" t="s">
        <v>197</v>
      </c>
      <c r="AT260" s="238" t="s">
        <v>510</v>
      </c>
      <c r="AU260" s="238" t="s">
        <v>88</v>
      </c>
      <c r="AY260" s="18" t="s">
        <v>150</v>
      </c>
      <c r="BE260" s="239">
        <f>IF(N260="základní",J260,0)</f>
        <v>0</v>
      </c>
      <c r="BF260" s="239">
        <f>IF(N260="snížená",J260,0)</f>
        <v>0</v>
      </c>
      <c r="BG260" s="239">
        <f>IF(N260="zákl. přenesená",J260,0)</f>
        <v>0</v>
      </c>
      <c r="BH260" s="239">
        <f>IF(N260="sníž. přenesená",J260,0)</f>
        <v>0</v>
      </c>
      <c r="BI260" s="239">
        <f>IF(N260="nulová",J260,0)</f>
        <v>0</v>
      </c>
      <c r="BJ260" s="18" t="s">
        <v>86</v>
      </c>
      <c r="BK260" s="239">
        <f>ROUND(I260*H260,2)</f>
        <v>0</v>
      </c>
      <c r="BL260" s="18" t="s">
        <v>149</v>
      </c>
      <c r="BM260" s="238" t="s">
        <v>1785</v>
      </c>
    </row>
    <row r="261" s="14" customFormat="1">
      <c r="A261" s="14"/>
      <c r="B261" s="251"/>
      <c r="C261" s="252"/>
      <c r="D261" s="242" t="s">
        <v>163</v>
      </c>
      <c r="E261" s="253" t="s">
        <v>1</v>
      </c>
      <c r="F261" s="254" t="s">
        <v>1786</v>
      </c>
      <c r="G261" s="252"/>
      <c r="H261" s="255">
        <v>9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1" t="s">
        <v>163</v>
      </c>
      <c r="AU261" s="261" t="s">
        <v>88</v>
      </c>
      <c r="AV261" s="14" t="s">
        <v>88</v>
      </c>
      <c r="AW261" s="14" t="s">
        <v>33</v>
      </c>
      <c r="AX261" s="14" t="s">
        <v>86</v>
      </c>
      <c r="AY261" s="261" t="s">
        <v>150</v>
      </c>
    </row>
    <row r="262" s="2" customFormat="1" ht="21.75" customHeight="1">
      <c r="A262" s="39"/>
      <c r="B262" s="40"/>
      <c r="C262" s="227" t="s">
        <v>469</v>
      </c>
      <c r="D262" s="227" t="s">
        <v>156</v>
      </c>
      <c r="E262" s="228" t="s">
        <v>1605</v>
      </c>
      <c r="F262" s="229" t="s">
        <v>1606</v>
      </c>
      <c r="G262" s="230" t="s">
        <v>401</v>
      </c>
      <c r="H262" s="231">
        <v>2</v>
      </c>
      <c r="I262" s="232"/>
      <c r="J262" s="233">
        <f>ROUND(I262*H262,2)</f>
        <v>0</v>
      </c>
      <c r="K262" s="229" t="s">
        <v>160</v>
      </c>
      <c r="L262" s="45"/>
      <c r="M262" s="234" t="s">
        <v>1</v>
      </c>
      <c r="N262" s="235" t="s">
        <v>43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0.59999999999999998</v>
      </c>
      <c r="T262" s="237">
        <f>S262*H262</f>
        <v>1.2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149</v>
      </c>
      <c r="AT262" s="238" t="s">
        <v>156</v>
      </c>
      <c r="AU262" s="238" t="s">
        <v>88</v>
      </c>
      <c r="AY262" s="18" t="s">
        <v>150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86</v>
      </c>
      <c r="BK262" s="239">
        <f>ROUND(I262*H262,2)</f>
        <v>0</v>
      </c>
      <c r="BL262" s="18" t="s">
        <v>149</v>
      </c>
      <c r="BM262" s="238" t="s">
        <v>1787</v>
      </c>
    </row>
    <row r="263" s="13" customFormat="1">
      <c r="A263" s="13"/>
      <c r="B263" s="240"/>
      <c r="C263" s="241"/>
      <c r="D263" s="242" t="s">
        <v>163</v>
      </c>
      <c r="E263" s="243" t="s">
        <v>1</v>
      </c>
      <c r="F263" s="244" t="s">
        <v>1788</v>
      </c>
      <c r="G263" s="241"/>
      <c r="H263" s="243" t="s">
        <v>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163</v>
      </c>
      <c r="AU263" s="250" t="s">
        <v>88</v>
      </c>
      <c r="AV263" s="13" t="s">
        <v>86</v>
      </c>
      <c r="AW263" s="13" t="s">
        <v>33</v>
      </c>
      <c r="AX263" s="13" t="s">
        <v>78</v>
      </c>
      <c r="AY263" s="250" t="s">
        <v>150</v>
      </c>
    </row>
    <row r="264" s="14" customFormat="1">
      <c r="A264" s="14"/>
      <c r="B264" s="251"/>
      <c r="C264" s="252"/>
      <c r="D264" s="242" t="s">
        <v>163</v>
      </c>
      <c r="E264" s="253" t="s">
        <v>1</v>
      </c>
      <c r="F264" s="254" t="s">
        <v>1789</v>
      </c>
      <c r="G264" s="252"/>
      <c r="H264" s="255">
        <v>2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163</v>
      </c>
      <c r="AU264" s="261" t="s">
        <v>88</v>
      </c>
      <c r="AV264" s="14" t="s">
        <v>88</v>
      </c>
      <c r="AW264" s="14" t="s">
        <v>33</v>
      </c>
      <c r="AX264" s="14" t="s">
        <v>86</v>
      </c>
      <c r="AY264" s="261" t="s">
        <v>150</v>
      </c>
    </row>
    <row r="265" s="2" customFormat="1" ht="16.5" customHeight="1">
      <c r="A265" s="39"/>
      <c r="B265" s="40"/>
      <c r="C265" s="227" t="s">
        <v>475</v>
      </c>
      <c r="D265" s="227" t="s">
        <v>156</v>
      </c>
      <c r="E265" s="228" t="s">
        <v>1596</v>
      </c>
      <c r="F265" s="229" t="s">
        <v>1597</v>
      </c>
      <c r="G265" s="230" t="s">
        <v>1598</v>
      </c>
      <c r="H265" s="231">
        <v>6</v>
      </c>
      <c r="I265" s="232"/>
      <c r="J265" s="233">
        <f>ROUND(I265*H265,2)</f>
        <v>0</v>
      </c>
      <c r="K265" s="229" t="s">
        <v>160</v>
      </c>
      <c r="L265" s="45"/>
      <c r="M265" s="234" t="s">
        <v>1</v>
      </c>
      <c r="N265" s="235" t="s">
        <v>43</v>
      </c>
      <c r="O265" s="92"/>
      <c r="P265" s="236">
        <f>O265*H265</f>
        <v>0</v>
      </c>
      <c r="Q265" s="236">
        <v>0.00031</v>
      </c>
      <c r="R265" s="236">
        <f>Q265*H265</f>
        <v>0.0018600000000000001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149</v>
      </c>
      <c r="AT265" s="238" t="s">
        <v>156</v>
      </c>
      <c r="AU265" s="238" t="s">
        <v>88</v>
      </c>
      <c r="AY265" s="18" t="s">
        <v>150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86</v>
      </c>
      <c r="BK265" s="239">
        <f>ROUND(I265*H265,2)</f>
        <v>0</v>
      </c>
      <c r="BL265" s="18" t="s">
        <v>149</v>
      </c>
      <c r="BM265" s="238" t="s">
        <v>1790</v>
      </c>
    </row>
    <row r="266" s="14" customFormat="1">
      <c r="A266" s="14"/>
      <c r="B266" s="251"/>
      <c r="C266" s="252"/>
      <c r="D266" s="242" t="s">
        <v>163</v>
      </c>
      <c r="E266" s="253" t="s">
        <v>1</v>
      </c>
      <c r="F266" s="254" t="s">
        <v>1791</v>
      </c>
      <c r="G266" s="252"/>
      <c r="H266" s="255">
        <v>6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163</v>
      </c>
      <c r="AU266" s="261" t="s">
        <v>88</v>
      </c>
      <c r="AV266" s="14" t="s">
        <v>88</v>
      </c>
      <c r="AW266" s="14" t="s">
        <v>33</v>
      </c>
      <c r="AX266" s="14" t="s">
        <v>86</v>
      </c>
      <c r="AY266" s="261" t="s">
        <v>150</v>
      </c>
    </row>
    <row r="267" s="2" customFormat="1" ht="16.5" customHeight="1">
      <c r="A267" s="39"/>
      <c r="B267" s="40"/>
      <c r="C267" s="227" t="s">
        <v>486</v>
      </c>
      <c r="D267" s="227" t="s">
        <v>156</v>
      </c>
      <c r="E267" s="228" t="s">
        <v>1792</v>
      </c>
      <c r="F267" s="229" t="s">
        <v>1793</v>
      </c>
      <c r="G267" s="230" t="s">
        <v>1598</v>
      </c>
      <c r="H267" s="231">
        <v>5</v>
      </c>
      <c r="I267" s="232"/>
      <c r="J267" s="233">
        <f>ROUND(I267*H267,2)</f>
        <v>0</v>
      </c>
      <c r="K267" s="229" t="s">
        <v>160</v>
      </c>
      <c r="L267" s="45"/>
      <c r="M267" s="234" t="s">
        <v>1</v>
      </c>
      <c r="N267" s="235" t="s">
        <v>43</v>
      </c>
      <c r="O267" s="92"/>
      <c r="P267" s="236">
        <f>O267*H267</f>
        <v>0</v>
      </c>
      <c r="Q267" s="236">
        <v>0.00031</v>
      </c>
      <c r="R267" s="236">
        <f>Q267*H267</f>
        <v>0.00155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149</v>
      </c>
      <c r="AT267" s="238" t="s">
        <v>156</v>
      </c>
      <c r="AU267" s="238" t="s">
        <v>88</v>
      </c>
      <c r="AY267" s="18" t="s">
        <v>150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86</v>
      </c>
      <c r="BK267" s="239">
        <f>ROUND(I267*H267,2)</f>
        <v>0</v>
      </c>
      <c r="BL267" s="18" t="s">
        <v>149</v>
      </c>
      <c r="BM267" s="238" t="s">
        <v>1794</v>
      </c>
    </row>
    <row r="268" s="14" customFormat="1">
      <c r="A268" s="14"/>
      <c r="B268" s="251"/>
      <c r="C268" s="252"/>
      <c r="D268" s="242" t="s">
        <v>163</v>
      </c>
      <c r="E268" s="253" t="s">
        <v>1</v>
      </c>
      <c r="F268" s="254" t="s">
        <v>1795</v>
      </c>
      <c r="G268" s="252"/>
      <c r="H268" s="255">
        <v>5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163</v>
      </c>
      <c r="AU268" s="261" t="s">
        <v>88</v>
      </c>
      <c r="AV268" s="14" t="s">
        <v>88</v>
      </c>
      <c r="AW268" s="14" t="s">
        <v>33</v>
      </c>
      <c r="AX268" s="14" t="s">
        <v>86</v>
      </c>
      <c r="AY268" s="261" t="s">
        <v>150</v>
      </c>
    </row>
    <row r="269" s="2" customFormat="1" ht="16.5" customHeight="1">
      <c r="A269" s="39"/>
      <c r="B269" s="40"/>
      <c r="C269" s="227" t="s">
        <v>491</v>
      </c>
      <c r="D269" s="227" t="s">
        <v>156</v>
      </c>
      <c r="E269" s="228" t="s">
        <v>1601</v>
      </c>
      <c r="F269" s="229" t="s">
        <v>1602</v>
      </c>
      <c r="G269" s="230" t="s">
        <v>1598</v>
      </c>
      <c r="H269" s="231">
        <v>2</v>
      </c>
      <c r="I269" s="232"/>
      <c r="J269" s="233">
        <f>ROUND(I269*H269,2)</f>
        <v>0</v>
      </c>
      <c r="K269" s="229" t="s">
        <v>160</v>
      </c>
      <c r="L269" s="45"/>
      <c r="M269" s="234" t="s">
        <v>1</v>
      </c>
      <c r="N269" s="235" t="s">
        <v>43</v>
      </c>
      <c r="O269" s="92"/>
      <c r="P269" s="236">
        <f>O269*H269</f>
        <v>0</v>
      </c>
      <c r="Q269" s="236">
        <v>0.00025000000000000001</v>
      </c>
      <c r="R269" s="236">
        <f>Q269*H269</f>
        <v>0.00050000000000000001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149</v>
      </c>
      <c r="AT269" s="238" t="s">
        <v>156</v>
      </c>
      <c r="AU269" s="238" t="s">
        <v>88</v>
      </c>
      <c r="AY269" s="18" t="s">
        <v>150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86</v>
      </c>
      <c r="BK269" s="239">
        <f>ROUND(I269*H269,2)</f>
        <v>0</v>
      </c>
      <c r="BL269" s="18" t="s">
        <v>149</v>
      </c>
      <c r="BM269" s="238" t="s">
        <v>1796</v>
      </c>
    </row>
    <row r="270" s="14" customFormat="1">
      <c r="A270" s="14"/>
      <c r="B270" s="251"/>
      <c r="C270" s="252"/>
      <c r="D270" s="242" t="s">
        <v>163</v>
      </c>
      <c r="E270" s="253" t="s">
        <v>1</v>
      </c>
      <c r="F270" s="254" t="s">
        <v>1604</v>
      </c>
      <c r="G270" s="252"/>
      <c r="H270" s="255">
        <v>2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163</v>
      </c>
      <c r="AU270" s="261" t="s">
        <v>88</v>
      </c>
      <c r="AV270" s="14" t="s">
        <v>88</v>
      </c>
      <c r="AW270" s="14" t="s">
        <v>33</v>
      </c>
      <c r="AX270" s="14" t="s">
        <v>86</v>
      </c>
      <c r="AY270" s="261" t="s">
        <v>150</v>
      </c>
    </row>
    <row r="271" s="2" customFormat="1" ht="24.15" customHeight="1">
      <c r="A271" s="39"/>
      <c r="B271" s="40"/>
      <c r="C271" s="227" t="s">
        <v>497</v>
      </c>
      <c r="D271" s="227" t="s">
        <v>156</v>
      </c>
      <c r="E271" s="228" t="s">
        <v>1615</v>
      </c>
      <c r="F271" s="229" t="s">
        <v>1616</v>
      </c>
      <c r="G271" s="230" t="s">
        <v>283</v>
      </c>
      <c r="H271" s="231">
        <v>1</v>
      </c>
      <c r="I271" s="232"/>
      <c r="J271" s="233">
        <f>ROUND(I271*H271,2)</f>
        <v>0</v>
      </c>
      <c r="K271" s="229" t="s">
        <v>160</v>
      </c>
      <c r="L271" s="45"/>
      <c r="M271" s="234" t="s">
        <v>1</v>
      </c>
      <c r="N271" s="235" t="s">
        <v>43</v>
      </c>
      <c r="O271" s="92"/>
      <c r="P271" s="236">
        <f>O271*H271</f>
        <v>0</v>
      </c>
      <c r="Q271" s="236">
        <v>2.2558199999999999</v>
      </c>
      <c r="R271" s="236">
        <f>Q271*H271</f>
        <v>2.2558199999999999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149</v>
      </c>
      <c r="AT271" s="238" t="s">
        <v>156</v>
      </c>
      <c r="AU271" s="238" t="s">
        <v>88</v>
      </c>
      <c r="AY271" s="18" t="s">
        <v>150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86</v>
      </c>
      <c r="BK271" s="239">
        <f>ROUND(I271*H271,2)</f>
        <v>0</v>
      </c>
      <c r="BL271" s="18" t="s">
        <v>149</v>
      </c>
      <c r="BM271" s="238" t="s">
        <v>1797</v>
      </c>
    </row>
    <row r="272" s="14" customFormat="1">
      <c r="A272" s="14"/>
      <c r="B272" s="251"/>
      <c r="C272" s="252"/>
      <c r="D272" s="242" t="s">
        <v>163</v>
      </c>
      <c r="E272" s="253" t="s">
        <v>1</v>
      </c>
      <c r="F272" s="254" t="s">
        <v>1798</v>
      </c>
      <c r="G272" s="252"/>
      <c r="H272" s="255">
        <v>1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163</v>
      </c>
      <c r="AU272" s="261" t="s">
        <v>88</v>
      </c>
      <c r="AV272" s="14" t="s">
        <v>88</v>
      </c>
      <c r="AW272" s="14" t="s">
        <v>33</v>
      </c>
      <c r="AX272" s="14" t="s">
        <v>86</v>
      </c>
      <c r="AY272" s="261" t="s">
        <v>150</v>
      </c>
    </row>
    <row r="273" s="2" customFormat="1" ht="24.15" customHeight="1">
      <c r="A273" s="39"/>
      <c r="B273" s="40"/>
      <c r="C273" s="227" t="s">
        <v>503</v>
      </c>
      <c r="D273" s="227" t="s">
        <v>156</v>
      </c>
      <c r="E273" s="228" t="s">
        <v>1610</v>
      </c>
      <c r="F273" s="229" t="s">
        <v>1611</v>
      </c>
      <c r="G273" s="230" t="s">
        <v>283</v>
      </c>
      <c r="H273" s="231">
        <v>7</v>
      </c>
      <c r="I273" s="232"/>
      <c r="J273" s="233">
        <f>ROUND(I273*H273,2)</f>
        <v>0</v>
      </c>
      <c r="K273" s="229" t="s">
        <v>160</v>
      </c>
      <c r="L273" s="45"/>
      <c r="M273" s="234" t="s">
        <v>1</v>
      </c>
      <c r="N273" s="235" t="s">
        <v>43</v>
      </c>
      <c r="O273" s="92"/>
      <c r="P273" s="236">
        <f>O273*H273</f>
        <v>0</v>
      </c>
      <c r="Q273" s="236">
        <v>2.1158700000000001</v>
      </c>
      <c r="R273" s="236">
        <f>Q273*H273</f>
        <v>14.81109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149</v>
      </c>
      <c r="AT273" s="238" t="s">
        <v>156</v>
      </c>
      <c r="AU273" s="238" t="s">
        <v>88</v>
      </c>
      <c r="AY273" s="18" t="s">
        <v>150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86</v>
      </c>
      <c r="BK273" s="239">
        <f>ROUND(I273*H273,2)</f>
        <v>0</v>
      </c>
      <c r="BL273" s="18" t="s">
        <v>149</v>
      </c>
      <c r="BM273" s="238" t="s">
        <v>1617</v>
      </c>
    </row>
    <row r="274" s="14" customFormat="1">
      <c r="A274" s="14"/>
      <c r="B274" s="251"/>
      <c r="C274" s="252"/>
      <c r="D274" s="242" t="s">
        <v>163</v>
      </c>
      <c r="E274" s="253" t="s">
        <v>1</v>
      </c>
      <c r="F274" s="254" t="s">
        <v>1799</v>
      </c>
      <c r="G274" s="252"/>
      <c r="H274" s="255">
        <v>7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163</v>
      </c>
      <c r="AU274" s="261" t="s">
        <v>88</v>
      </c>
      <c r="AV274" s="14" t="s">
        <v>88</v>
      </c>
      <c r="AW274" s="14" t="s">
        <v>33</v>
      </c>
      <c r="AX274" s="14" t="s">
        <v>86</v>
      </c>
      <c r="AY274" s="261" t="s">
        <v>150</v>
      </c>
    </row>
    <row r="275" s="2" customFormat="1" ht="16.5" customHeight="1">
      <c r="A275" s="39"/>
      <c r="B275" s="40"/>
      <c r="C275" s="276" t="s">
        <v>509</v>
      </c>
      <c r="D275" s="276" t="s">
        <v>510</v>
      </c>
      <c r="E275" s="277" t="s">
        <v>1800</v>
      </c>
      <c r="F275" s="278" t="s">
        <v>1625</v>
      </c>
      <c r="G275" s="279" t="s">
        <v>283</v>
      </c>
      <c r="H275" s="280">
        <v>1</v>
      </c>
      <c r="I275" s="281"/>
      <c r="J275" s="282">
        <f>ROUND(I275*H275,2)</f>
        <v>0</v>
      </c>
      <c r="K275" s="278" t="s">
        <v>1</v>
      </c>
      <c r="L275" s="283"/>
      <c r="M275" s="284" t="s">
        <v>1</v>
      </c>
      <c r="N275" s="285" t="s">
        <v>43</v>
      </c>
      <c r="O275" s="92"/>
      <c r="P275" s="236">
        <f>O275*H275</f>
        <v>0</v>
      </c>
      <c r="Q275" s="236">
        <v>1.6140000000000001</v>
      </c>
      <c r="R275" s="236">
        <f>Q275*H275</f>
        <v>1.6140000000000001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197</v>
      </c>
      <c r="AT275" s="238" t="s">
        <v>510</v>
      </c>
      <c r="AU275" s="238" t="s">
        <v>88</v>
      </c>
      <c r="AY275" s="18" t="s">
        <v>150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86</v>
      </c>
      <c r="BK275" s="239">
        <f>ROUND(I275*H275,2)</f>
        <v>0</v>
      </c>
      <c r="BL275" s="18" t="s">
        <v>149</v>
      </c>
      <c r="BM275" s="238" t="s">
        <v>1801</v>
      </c>
    </row>
    <row r="276" s="13" customFormat="1">
      <c r="A276" s="13"/>
      <c r="B276" s="240"/>
      <c r="C276" s="241"/>
      <c r="D276" s="242" t="s">
        <v>163</v>
      </c>
      <c r="E276" s="243" t="s">
        <v>1</v>
      </c>
      <c r="F276" s="244" t="s">
        <v>1802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163</v>
      </c>
      <c r="AU276" s="250" t="s">
        <v>88</v>
      </c>
      <c r="AV276" s="13" t="s">
        <v>86</v>
      </c>
      <c r="AW276" s="13" t="s">
        <v>33</v>
      </c>
      <c r="AX276" s="13" t="s">
        <v>78</v>
      </c>
      <c r="AY276" s="250" t="s">
        <v>150</v>
      </c>
    </row>
    <row r="277" s="14" customFormat="1">
      <c r="A277" s="14"/>
      <c r="B277" s="251"/>
      <c r="C277" s="252"/>
      <c r="D277" s="242" t="s">
        <v>163</v>
      </c>
      <c r="E277" s="253" t="s">
        <v>1</v>
      </c>
      <c r="F277" s="254" t="s">
        <v>1803</v>
      </c>
      <c r="G277" s="252"/>
      <c r="H277" s="255">
        <v>1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163</v>
      </c>
      <c r="AU277" s="261" t="s">
        <v>88</v>
      </c>
      <c r="AV277" s="14" t="s">
        <v>88</v>
      </c>
      <c r="AW277" s="14" t="s">
        <v>33</v>
      </c>
      <c r="AX277" s="14" t="s">
        <v>86</v>
      </c>
      <c r="AY277" s="261" t="s">
        <v>150</v>
      </c>
    </row>
    <row r="278" s="2" customFormat="1" ht="16.5" customHeight="1">
      <c r="A278" s="39"/>
      <c r="B278" s="40"/>
      <c r="C278" s="276" t="s">
        <v>518</v>
      </c>
      <c r="D278" s="276" t="s">
        <v>510</v>
      </c>
      <c r="E278" s="277" t="s">
        <v>1804</v>
      </c>
      <c r="F278" s="278" t="s">
        <v>1805</v>
      </c>
      <c r="G278" s="279" t="s">
        <v>283</v>
      </c>
      <c r="H278" s="280">
        <v>5</v>
      </c>
      <c r="I278" s="281"/>
      <c r="J278" s="282">
        <f>ROUND(I278*H278,2)</f>
        <v>0</v>
      </c>
      <c r="K278" s="278" t="s">
        <v>160</v>
      </c>
      <c r="L278" s="283"/>
      <c r="M278" s="284" t="s">
        <v>1</v>
      </c>
      <c r="N278" s="285" t="s">
        <v>43</v>
      </c>
      <c r="O278" s="92"/>
      <c r="P278" s="236">
        <f>O278*H278</f>
        <v>0</v>
      </c>
      <c r="Q278" s="236">
        <v>1.6140000000000001</v>
      </c>
      <c r="R278" s="236">
        <f>Q278*H278</f>
        <v>8.0700000000000003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197</v>
      </c>
      <c r="AT278" s="238" t="s">
        <v>510</v>
      </c>
      <c r="AU278" s="238" t="s">
        <v>88</v>
      </c>
      <c r="AY278" s="18" t="s">
        <v>150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86</v>
      </c>
      <c r="BK278" s="239">
        <f>ROUND(I278*H278,2)</f>
        <v>0</v>
      </c>
      <c r="BL278" s="18" t="s">
        <v>149</v>
      </c>
      <c r="BM278" s="238" t="s">
        <v>1806</v>
      </c>
    </row>
    <row r="279" s="13" customFormat="1">
      <c r="A279" s="13"/>
      <c r="B279" s="240"/>
      <c r="C279" s="241"/>
      <c r="D279" s="242" t="s">
        <v>163</v>
      </c>
      <c r="E279" s="243" t="s">
        <v>1</v>
      </c>
      <c r="F279" s="244" t="s">
        <v>1807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163</v>
      </c>
      <c r="AU279" s="250" t="s">
        <v>88</v>
      </c>
      <c r="AV279" s="13" t="s">
        <v>86</v>
      </c>
      <c r="AW279" s="13" t="s">
        <v>33</v>
      </c>
      <c r="AX279" s="13" t="s">
        <v>78</v>
      </c>
      <c r="AY279" s="250" t="s">
        <v>150</v>
      </c>
    </row>
    <row r="280" s="14" customFormat="1">
      <c r="A280" s="14"/>
      <c r="B280" s="251"/>
      <c r="C280" s="252"/>
      <c r="D280" s="242" t="s">
        <v>163</v>
      </c>
      <c r="E280" s="253" t="s">
        <v>1</v>
      </c>
      <c r="F280" s="254" t="s">
        <v>1640</v>
      </c>
      <c r="G280" s="252"/>
      <c r="H280" s="255">
        <v>5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163</v>
      </c>
      <c r="AU280" s="261" t="s">
        <v>88</v>
      </c>
      <c r="AV280" s="14" t="s">
        <v>88</v>
      </c>
      <c r="AW280" s="14" t="s">
        <v>33</v>
      </c>
      <c r="AX280" s="14" t="s">
        <v>86</v>
      </c>
      <c r="AY280" s="261" t="s">
        <v>150</v>
      </c>
    </row>
    <row r="281" s="2" customFormat="1" ht="16.5" customHeight="1">
      <c r="A281" s="39"/>
      <c r="B281" s="40"/>
      <c r="C281" s="276" t="s">
        <v>532</v>
      </c>
      <c r="D281" s="276" t="s">
        <v>510</v>
      </c>
      <c r="E281" s="277" t="s">
        <v>1619</v>
      </c>
      <c r="F281" s="278" t="s">
        <v>1620</v>
      </c>
      <c r="G281" s="279" t="s">
        <v>283</v>
      </c>
      <c r="H281" s="280">
        <v>1</v>
      </c>
      <c r="I281" s="281"/>
      <c r="J281" s="282">
        <f>ROUND(I281*H281,2)</f>
        <v>0</v>
      </c>
      <c r="K281" s="278" t="s">
        <v>160</v>
      </c>
      <c r="L281" s="283"/>
      <c r="M281" s="284" t="s">
        <v>1</v>
      </c>
      <c r="N281" s="285" t="s">
        <v>43</v>
      </c>
      <c r="O281" s="92"/>
      <c r="P281" s="236">
        <f>O281*H281</f>
        <v>0</v>
      </c>
      <c r="Q281" s="236">
        <v>2.4169999999999998</v>
      </c>
      <c r="R281" s="236">
        <f>Q281*H281</f>
        <v>2.4169999999999998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197</v>
      </c>
      <c r="AT281" s="238" t="s">
        <v>510</v>
      </c>
      <c r="AU281" s="238" t="s">
        <v>88</v>
      </c>
      <c r="AY281" s="18" t="s">
        <v>150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86</v>
      </c>
      <c r="BK281" s="239">
        <f>ROUND(I281*H281,2)</f>
        <v>0</v>
      </c>
      <c r="BL281" s="18" t="s">
        <v>149</v>
      </c>
      <c r="BM281" s="238" t="s">
        <v>1808</v>
      </c>
    </row>
    <row r="282" s="13" customFormat="1">
      <c r="A282" s="13"/>
      <c r="B282" s="240"/>
      <c r="C282" s="241"/>
      <c r="D282" s="242" t="s">
        <v>163</v>
      </c>
      <c r="E282" s="243" t="s">
        <v>1</v>
      </c>
      <c r="F282" s="244" t="s">
        <v>1809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163</v>
      </c>
      <c r="AU282" s="250" t="s">
        <v>88</v>
      </c>
      <c r="AV282" s="13" t="s">
        <v>86</v>
      </c>
      <c r="AW282" s="13" t="s">
        <v>33</v>
      </c>
      <c r="AX282" s="13" t="s">
        <v>78</v>
      </c>
      <c r="AY282" s="250" t="s">
        <v>150</v>
      </c>
    </row>
    <row r="283" s="14" customFormat="1">
      <c r="A283" s="14"/>
      <c r="B283" s="251"/>
      <c r="C283" s="252"/>
      <c r="D283" s="242" t="s">
        <v>163</v>
      </c>
      <c r="E283" s="253" t="s">
        <v>1</v>
      </c>
      <c r="F283" s="254" t="s">
        <v>1803</v>
      </c>
      <c r="G283" s="252"/>
      <c r="H283" s="255">
        <v>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163</v>
      </c>
      <c r="AU283" s="261" t="s">
        <v>88</v>
      </c>
      <c r="AV283" s="14" t="s">
        <v>88</v>
      </c>
      <c r="AW283" s="14" t="s">
        <v>33</v>
      </c>
      <c r="AX283" s="14" t="s">
        <v>86</v>
      </c>
      <c r="AY283" s="261" t="s">
        <v>150</v>
      </c>
    </row>
    <row r="284" s="2" customFormat="1" ht="16.5" customHeight="1">
      <c r="A284" s="39"/>
      <c r="B284" s="40"/>
      <c r="C284" s="276" t="s">
        <v>543</v>
      </c>
      <c r="D284" s="276" t="s">
        <v>510</v>
      </c>
      <c r="E284" s="277" t="s">
        <v>1810</v>
      </c>
      <c r="F284" s="278" t="s">
        <v>1811</v>
      </c>
      <c r="G284" s="279" t="s">
        <v>283</v>
      </c>
      <c r="H284" s="280">
        <v>1</v>
      </c>
      <c r="I284" s="281"/>
      <c r="J284" s="282">
        <f>ROUND(I284*H284,2)</f>
        <v>0</v>
      </c>
      <c r="K284" s="278" t="s">
        <v>160</v>
      </c>
      <c r="L284" s="283"/>
      <c r="M284" s="284" t="s">
        <v>1</v>
      </c>
      <c r="N284" s="285" t="s">
        <v>43</v>
      </c>
      <c r="O284" s="92"/>
      <c r="P284" s="236">
        <f>O284*H284</f>
        <v>0</v>
      </c>
      <c r="Q284" s="236">
        <v>2.661</v>
      </c>
      <c r="R284" s="236">
        <f>Q284*H284</f>
        <v>2.661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197</v>
      </c>
      <c r="AT284" s="238" t="s">
        <v>510</v>
      </c>
      <c r="AU284" s="238" t="s">
        <v>88</v>
      </c>
      <c r="AY284" s="18" t="s">
        <v>150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86</v>
      </c>
      <c r="BK284" s="239">
        <f>ROUND(I284*H284,2)</f>
        <v>0</v>
      </c>
      <c r="BL284" s="18" t="s">
        <v>149</v>
      </c>
      <c r="BM284" s="238" t="s">
        <v>1812</v>
      </c>
    </row>
    <row r="285" s="13" customFormat="1">
      <c r="A285" s="13"/>
      <c r="B285" s="240"/>
      <c r="C285" s="241"/>
      <c r="D285" s="242" t="s">
        <v>163</v>
      </c>
      <c r="E285" s="243" t="s">
        <v>1</v>
      </c>
      <c r="F285" s="244" t="s">
        <v>1813</v>
      </c>
      <c r="G285" s="241"/>
      <c r="H285" s="243" t="s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163</v>
      </c>
      <c r="AU285" s="250" t="s">
        <v>88</v>
      </c>
      <c r="AV285" s="13" t="s">
        <v>86</v>
      </c>
      <c r="AW285" s="13" t="s">
        <v>33</v>
      </c>
      <c r="AX285" s="13" t="s">
        <v>78</v>
      </c>
      <c r="AY285" s="250" t="s">
        <v>150</v>
      </c>
    </row>
    <row r="286" s="14" customFormat="1">
      <c r="A286" s="14"/>
      <c r="B286" s="251"/>
      <c r="C286" s="252"/>
      <c r="D286" s="242" t="s">
        <v>163</v>
      </c>
      <c r="E286" s="253" t="s">
        <v>1</v>
      </c>
      <c r="F286" s="254" t="s">
        <v>1803</v>
      </c>
      <c r="G286" s="252"/>
      <c r="H286" s="255">
        <v>1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163</v>
      </c>
      <c r="AU286" s="261" t="s">
        <v>88</v>
      </c>
      <c r="AV286" s="14" t="s">
        <v>88</v>
      </c>
      <c r="AW286" s="14" t="s">
        <v>33</v>
      </c>
      <c r="AX286" s="14" t="s">
        <v>86</v>
      </c>
      <c r="AY286" s="261" t="s">
        <v>150</v>
      </c>
    </row>
    <row r="287" s="2" customFormat="1" ht="16.5" customHeight="1">
      <c r="A287" s="39"/>
      <c r="B287" s="40"/>
      <c r="C287" s="276" t="s">
        <v>548</v>
      </c>
      <c r="D287" s="276" t="s">
        <v>510</v>
      </c>
      <c r="E287" s="277" t="s">
        <v>1629</v>
      </c>
      <c r="F287" s="278" t="s">
        <v>1630</v>
      </c>
      <c r="G287" s="279" t="s">
        <v>283</v>
      </c>
      <c r="H287" s="280">
        <v>5</v>
      </c>
      <c r="I287" s="281"/>
      <c r="J287" s="282">
        <f>ROUND(I287*H287,2)</f>
        <v>0</v>
      </c>
      <c r="K287" s="278" t="s">
        <v>160</v>
      </c>
      <c r="L287" s="283"/>
      <c r="M287" s="284" t="s">
        <v>1</v>
      </c>
      <c r="N287" s="285" t="s">
        <v>43</v>
      </c>
      <c r="O287" s="92"/>
      <c r="P287" s="236">
        <f>O287*H287</f>
        <v>0</v>
      </c>
      <c r="Q287" s="236">
        <v>0.26200000000000001</v>
      </c>
      <c r="R287" s="236">
        <f>Q287*H287</f>
        <v>1.3100000000000001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197</v>
      </c>
      <c r="AT287" s="238" t="s">
        <v>510</v>
      </c>
      <c r="AU287" s="238" t="s">
        <v>88</v>
      </c>
      <c r="AY287" s="18" t="s">
        <v>150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86</v>
      </c>
      <c r="BK287" s="239">
        <f>ROUND(I287*H287,2)</f>
        <v>0</v>
      </c>
      <c r="BL287" s="18" t="s">
        <v>149</v>
      </c>
      <c r="BM287" s="238" t="s">
        <v>1631</v>
      </c>
    </row>
    <row r="288" s="14" customFormat="1">
      <c r="A288" s="14"/>
      <c r="B288" s="251"/>
      <c r="C288" s="252"/>
      <c r="D288" s="242" t="s">
        <v>163</v>
      </c>
      <c r="E288" s="253" t="s">
        <v>1</v>
      </c>
      <c r="F288" s="254" t="s">
        <v>1640</v>
      </c>
      <c r="G288" s="252"/>
      <c r="H288" s="255">
        <v>5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163</v>
      </c>
      <c r="AU288" s="261" t="s">
        <v>88</v>
      </c>
      <c r="AV288" s="14" t="s">
        <v>88</v>
      </c>
      <c r="AW288" s="14" t="s">
        <v>33</v>
      </c>
      <c r="AX288" s="14" t="s">
        <v>86</v>
      </c>
      <c r="AY288" s="261" t="s">
        <v>150</v>
      </c>
    </row>
    <row r="289" s="2" customFormat="1" ht="16.5" customHeight="1">
      <c r="A289" s="39"/>
      <c r="B289" s="40"/>
      <c r="C289" s="276" t="s">
        <v>553</v>
      </c>
      <c r="D289" s="276" t="s">
        <v>510</v>
      </c>
      <c r="E289" s="277" t="s">
        <v>1633</v>
      </c>
      <c r="F289" s="278" t="s">
        <v>1634</v>
      </c>
      <c r="G289" s="279" t="s">
        <v>283</v>
      </c>
      <c r="H289" s="280">
        <v>2</v>
      </c>
      <c r="I289" s="281"/>
      <c r="J289" s="282">
        <f>ROUND(I289*H289,2)</f>
        <v>0</v>
      </c>
      <c r="K289" s="278" t="s">
        <v>160</v>
      </c>
      <c r="L289" s="283"/>
      <c r="M289" s="284" t="s">
        <v>1</v>
      </c>
      <c r="N289" s="285" t="s">
        <v>43</v>
      </c>
      <c r="O289" s="92"/>
      <c r="P289" s="236">
        <f>O289*H289</f>
        <v>0</v>
      </c>
      <c r="Q289" s="236">
        <v>0.52600000000000002</v>
      </c>
      <c r="R289" s="236">
        <f>Q289*H289</f>
        <v>1.0520000000000001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197</v>
      </c>
      <c r="AT289" s="238" t="s">
        <v>510</v>
      </c>
      <c r="AU289" s="238" t="s">
        <v>88</v>
      </c>
      <c r="AY289" s="18" t="s">
        <v>150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86</v>
      </c>
      <c r="BK289" s="239">
        <f>ROUND(I289*H289,2)</f>
        <v>0</v>
      </c>
      <c r="BL289" s="18" t="s">
        <v>149</v>
      </c>
      <c r="BM289" s="238" t="s">
        <v>1635</v>
      </c>
    </row>
    <row r="290" s="14" customFormat="1">
      <c r="A290" s="14"/>
      <c r="B290" s="251"/>
      <c r="C290" s="252"/>
      <c r="D290" s="242" t="s">
        <v>163</v>
      </c>
      <c r="E290" s="253" t="s">
        <v>1</v>
      </c>
      <c r="F290" s="254" t="s">
        <v>1636</v>
      </c>
      <c r="G290" s="252"/>
      <c r="H290" s="255">
        <v>2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163</v>
      </c>
      <c r="AU290" s="261" t="s">
        <v>88</v>
      </c>
      <c r="AV290" s="14" t="s">
        <v>88</v>
      </c>
      <c r="AW290" s="14" t="s">
        <v>33</v>
      </c>
      <c r="AX290" s="14" t="s">
        <v>86</v>
      </c>
      <c r="AY290" s="261" t="s">
        <v>150</v>
      </c>
    </row>
    <row r="291" s="2" customFormat="1" ht="16.5" customHeight="1">
      <c r="A291" s="39"/>
      <c r="B291" s="40"/>
      <c r="C291" s="276" t="s">
        <v>558</v>
      </c>
      <c r="D291" s="276" t="s">
        <v>510</v>
      </c>
      <c r="E291" s="277" t="s">
        <v>1641</v>
      </c>
      <c r="F291" s="278" t="s">
        <v>1642</v>
      </c>
      <c r="G291" s="279" t="s">
        <v>283</v>
      </c>
      <c r="H291" s="280">
        <v>7</v>
      </c>
      <c r="I291" s="281"/>
      <c r="J291" s="282">
        <f>ROUND(I291*H291,2)</f>
        <v>0</v>
      </c>
      <c r="K291" s="278" t="s">
        <v>160</v>
      </c>
      <c r="L291" s="283"/>
      <c r="M291" s="284" t="s">
        <v>1</v>
      </c>
      <c r="N291" s="285" t="s">
        <v>43</v>
      </c>
      <c r="O291" s="92"/>
      <c r="P291" s="236">
        <f>O291*H291</f>
        <v>0</v>
      </c>
      <c r="Q291" s="236">
        <v>0.56999999999999995</v>
      </c>
      <c r="R291" s="236">
        <f>Q291*H291</f>
        <v>3.9899999999999998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197</v>
      </c>
      <c r="AT291" s="238" t="s">
        <v>510</v>
      </c>
      <c r="AU291" s="238" t="s">
        <v>88</v>
      </c>
      <c r="AY291" s="18" t="s">
        <v>150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86</v>
      </c>
      <c r="BK291" s="239">
        <f>ROUND(I291*H291,2)</f>
        <v>0</v>
      </c>
      <c r="BL291" s="18" t="s">
        <v>149</v>
      </c>
      <c r="BM291" s="238" t="s">
        <v>1643</v>
      </c>
    </row>
    <row r="292" s="14" customFormat="1">
      <c r="A292" s="14"/>
      <c r="B292" s="251"/>
      <c r="C292" s="252"/>
      <c r="D292" s="242" t="s">
        <v>163</v>
      </c>
      <c r="E292" s="253" t="s">
        <v>1</v>
      </c>
      <c r="F292" s="254" t="s">
        <v>1632</v>
      </c>
      <c r="G292" s="252"/>
      <c r="H292" s="255">
        <v>7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163</v>
      </c>
      <c r="AU292" s="261" t="s">
        <v>88</v>
      </c>
      <c r="AV292" s="14" t="s">
        <v>88</v>
      </c>
      <c r="AW292" s="14" t="s">
        <v>33</v>
      </c>
      <c r="AX292" s="14" t="s">
        <v>86</v>
      </c>
      <c r="AY292" s="261" t="s">
        <v>150</v>
      </c>
    </row>
    <row r="293" s="2" customFormat="1" ht="16.5" customHeight="1">
      <c r="A293" s="39"/>
      <c r="B293" s="40"/>
      <c r="C293" s="276" t="s">
        <v>565</v>
      </c>
      <c r="D293" s="276" t="s">
        <v>510</v>
      </c>
      <c r="E293" s="277" t="s">
        <v>1814</v>
      </c>
      <c r="F293" s="278" t="s">
        <v>1815</v>
      </c>
      <c r="G293" s="279" t="s">
        <v>1816</v>
      </c>
      <c r="H293" s="280">
        <v>1</v>
      </c>
      <c r="I293" s="281"/>
      <c r="J293" s="282">
        <f>ROUND(I293*H293,2)</f>
        <v>0</v>
      </c>
      <c r="K293" s="278" t="s">
        <v>1</v>
      </c>
      <c r="L293" s="283"/>
      <c r="M293" s="284" t="s">
        <v>1</v>
      </c>
      <c r="N293" s="285" t="s">
        <v>43</v>
      </c>
      <c r="O293" s="92"/>
      <c r="P293" s="236">
        <f>O293*H293</f>
        <v>0</v>
      </c>
      <c r="Q293" s="236">
        <v>0.45300000000000001</v>
      </c>
      <c r="R293" s="236">
        <f>Q293*H293</f>
        <v>0.45300000000000001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197</v>
      </c>
      <c r="AT293" s="238" t="s">
        <v>510</v>
      </c>
      <c r="AU293" s="238" t="s">
        <v>88</v>
      </c>
      <c r="AY293" s="18" t="s">
        <v>150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86</v>
      </c>
      <c r="BK293" s="239">
        <f>ROUND(I293*H293,2)</f>
        <v>0</v>
      </c>
      <c r="BL293" s="18" t="s">
        <v>149</v>
      </c>
      <c r="BM293" s="238" t="s">
        <v>1817</v>
      </c>
    </row>
    <row r="294" s="14" customFormat="1">
      <c r="A294" s="14"/>
      <c r="B294" s="251"/>
      <c r="C294" s="252"/>
      <c r="D294" s="242" t="s">
        <v>163</v>
      </c>
      <c r="E294" s="253" t="s">
        <v>1</v>
      </c>
      <c r="F294" s="254" t="s">
        <v>1803</v>
      </c>
      <c r="G294" s="252"/>
      <c r="H294" s="255">
        <v>1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163</v>
      </c>
      <c r="AU294" s="261" t="s">
        <v>88</v>
      </c>
      <c r="AV294" s="14" t="s">
        <v>88</v>
      </c>
      <c r="AW294" s="14" t="s">
        <v>33</v>
      </c>
      <c r="AX294" s="14" t="s">
        <v>86</v>
      </c>
      <c r="AY294" s="261" t="s">
        <v>150</v>
      </c>
    </row>
    <row r="295" s="2" customFormat="1" ht="24.15" customHeight="1">
      <c r="A295" s="39"/>
      <c r="B295" s="40"/>
      <c r="C295" s="227" t="s">
        <v>570</v>
      </c>
      <c r="D295" s="227" t="s">
        <v>156</v>
      </c>
      <c r="E295" s="228" t="s">
        <v>1818</v>
      </c>
      <c r="F295" s="229" t="s">
        <v>1819</v>
      </c>
      <c r="G295" s="230" t="s">
        <v>283</v>
      </c>
      <c r="H295" s="231">
        <v>1</v>
      </c>
      <c r="I295" s="232"/>
      <c r="J295" s="233">
        <f>ROUND(I295*H295,2)</f>
        <v>0</v>
      </c>
      <c r="K295" s="229" t="s">
        <v>160</v>
      </c>
      <c r="L295" s="45"/>
      <c r="M295" s="234" t="s">
        <v>1</v>
      </c>
      <c r="N295" s="235" t="s">
        <v>43</v>
      </c>
      <c r="O295" s="92"/>
      <c r="P295" s="236">
        <f>O295*H295</f>
        <v>0</v>
      </c>
      <c r="Q295" s="236">
        <v>0.11207</v>
      </c>
      <c r="R295" s="236">
        <f>Q295*H295</f>
        <v>0.11207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149</v>
      </c>
      <c r="AT295" s="238" t="s">
        <v>156</v>
      </c>
      <c r="AU295" s="238" t="s">
        <v>88</v>
      </c>
      <c r="AY295" s="18" t="s">
        <v>150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86</v>
      </c>
      <c r="BK295" s="239">
        <f>ROUND(I295*H295,2)</f>
        <v>0</v>
      </c>
      <c r="BL295" s="18" t="s">
        <v>149</v>
      </c>
      <c r="BM295" s="238" t="s">
        <v>1820</v>
      </c>
    </row>
    <row r="296" s="14" customFormat="1">
      <c r="A296" s="14"/>
      <c r="B296" s="251"/>
      <c r="C296" s="252"/>
      <c r="D296" s="242" t="s">
        <v>163</v>
      </c>
      <c r="E296" s="253" t="s">
        <v>1</v>
      </c>
      <c r="F296" s="254" t="s">
        <v>1821</v>
      </c>
      <c r="G296" s="252"/>
      <c r="H296" s="255">
        <v>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163</v>
      </c>
      <c r="AU296" s="261" t="s">
        <v>88</v>
      </c>
      <c r="AV296" s="14" t="s">
        <v>88</v>
      </c>
      <c r="AW296" s="14" t="s">
        <v>33</v>
      </c>
      <c r="AX296" s="14" t="s">
        <v>86</v>
      </c>
      <c r="AY296" s="261" t="s">
        <v>150</v>
      </c>
    </row>
    <row r="297" s="2" customFormat="1" ht="24.15" customHeight="1">
      <c r="A297" s="39"/>
      <c r="B297" s="40"/>
      <c r="C297" s="227" t="s">
        <v>575</v>
      </c>
      <c r="D297" s="227" t="s">
        <v>156</v>
      </c>
      <c r="E297" s="228" t="s">
        <v>1822</v>
      </c>
      <c r="F297" s="229" t="s">
        <v>1823</v>
      </c>
      <c r="G297" s="230" t="s">
        <v>283</v>
      </c>
      <c r="H297" s="231">
        <v>1</v>
      </c>
      <c r="I297" s="232"/>
      <c r="J297" s="233">
        <f>ROUND(I297*H297,2)</f>
        <v>0</v>
      </c>
      <c r="K297" s="229" t="s">
        <v>160</v>
      </c>
      <c r="L297" s="45"/>
      <c r="M297" s="234" t="s">
        <v>1</v>
      </c>
      <c r="N297" s="235" t="s">
        <v>43</v>
      </c>
      <c r="O297" s="92"/>
      <c r="P297" s="236">
        <f>O297*H297</f>
        <v>0</v>
      </c>
      <c r="Q297" s="236">
        <v>0.024240000000000001</v>
      </c>
      <c r="R297" s="236">
        <f>Q297*H297</f>
        <v>0.024240000000000001</v>
      </c>
      <c r="S297" s="236">
        <v>0</v>
      </c>
      <c r="T297" s="23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8" t="s">
        <v>149</v>
      </c>
      <c r="AT297" s="238" t="s">
        <v>156</v>
      </c>
      <c r="AU297" s="238" t="s">
        <v>88</v>
      </c>
      <c r="AY297" s="18" t="s">
        <v>150</v>
      </c>
      <c r="BE297" s="239">
        <f>IF(N297="základní",J297,0)</f>
        <v>0</v>
      </c>
      <c r="BF297" s="239">
        <f>IF(N297="snížená",J297,0)</f>
        <v>0</v>
      </c>
      <c r="BG297" s="239">
        <f>IF(N297="zákl. přenesená",J297,0)</f>
        <v>0</v>
      </c>
      <c r="BH297" s="239">
        <f>IF(N297="sníž. přenesená",J297,0)</f>
        <v>0</v>
      </c>
      <c r="BI297" s="239">
        <f>IF(N297="nulová",J297,0)</f>
        <v>0</v>
      </c>
      <c r="BJ297" s="18" t="s">
        <v>86</v>
      </c>
      <c r="BK297" s="239">
        <f>ROUND(I297*H297,2)</f>
        <v>0</v>
      </c>
      <c r="BL297" s="18" t="s">
        <v>149</v>
      </c>
      <c r="BM297" s="238" t="s">
        <v>1824</v>
      </c>
    </row>
    <row r="298" s="14" customFormat="1">
      <c r="A298" s="14"/>
      <c r="B298" s="251"/>
      <c r="C298" s="252"/>
      <c r="D298" s="242" t="s">
        <v>163</v>
      </c>
      <c r="E298" s="253" t="s">
        <v>1</v>
      </c>
      <c r="F298" s="254" t="s">
        <v>1821</v>
      </c>
      <c r="G298" s="252"/>
      <c r="H298" s="255">
        <v>1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163</v>
      </c>
      <c r="AU298" s="261" t="s">
        <v>88</v>
      </c>
      <c r="AV298" s="14" t="s">
        <v>88</v>
      </c>
      <c r="AW298" s="14" t="s">
        <v>33</v>
      </c>
      <c r="AX298" s="14" t="s">
        <v>86</v>
      </c>
      <c r="AY298" s="261" t="s">
        <v>150</v>
      </c>
    </row>
    <row r="299" s="2" customFormat="1" ht="24.15" customHeight="1">
      <c r="A299" s="39"/>
      <c r="B299" s="40"/>
      <c r="C299" s="227" t="s">
        <v>580</v>
      </c>
      <c r="D299" s="227" t="s">
        <v>156</v>
      </c>
      <c r="E299" s="228" t="s">
        <v>1825</v>
      </c>
      <c r="F299" s="229" t="s">
        <v>1826</v>
      </c>
      <c r="G299" s="230" t="s">
        <v>283</v>
      </c>
      <c r="H299" s="231">
        <v>1</v>
      </c>
      <c r="I299" s="232"/>
      <c r="J299" s="233">
        <f>ROUND(I299*H299,2)</f>
        <v>0</v>
      </c>
      <c r="K299" s="229" t="s">
        <v>160</v>
      </c>
      <c r="L299" s="45"/>
      <c r="M299" s="234" t="s">
        <v>1</v>
      </c>
      <c r="N299" s="235" t="s">
        <v>43</v>
      </c>
      <c r="O299" s="92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149</v>
      </c>
      <c r="AT299" s="238" t="s">
        <v>156</v>
      </c>
      <c r="AU299" s="238" t="s">
        <v>88</v>
      </c>
      <c r="AY299" s="18" t="s">
        <v>150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86</v>
      </c>
      <c r="BK299" s="239">
        <f>ROUND(I299*H299,2)</f>
        <v>0</v>
      </c>
      <c r="BL299" s="18" t="s">
        <v>149</v>
      </c>
      <c r="BM299" s="238" t="s">
        <v>1827</v>
      </c>
    </row>
    <row r="300" s="14" customFormat="1">
      <c r="A300" s="14"/>
      <c r="B300" s="251"/>
      <c r="C300" s="252"/>
      <c r="D300" s="242" t="s">
        <v>163</v>
      </c>
      <c r="E300" s="253" t="s">
        <v>1</v>
      </c>
      <c r="F300" s="254" t="s">
        <v>1821</v>
      </c>
      <c r="G300" s="252"/>
      <c r="H300" s="255">
        <v>1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163</v>
      </c>
      <c r="AU300" s="261" t="s">
        <v>88</v>
      </c>
      <c r="AV300" s="14" t="s">
        <v>88</v>
      </c>
      <c r="AW300" s="14" t="s">
        <v>33</v>
      </c>
      <c r="AX300" s="14" t="s">
        <v>86</v>
      </c>
      <c r="AY300" s="261" t="s">
        <v>150</v>
      </c>
    </row>
    <row r="301" s="2" customFormat="1" ht="24.15" customHeight="1">
      <c r="A301" s="39"/>
      <c r="B301" s="40"/>
      <c r="C301" s="227" t="s">
        <v>585</v>
      </c>
      <c r="D301" s="227" t="s">
        <v>156</v>
      </c>
      <c r="E301" s="228" t="s">
        <v>1828</v>
      </c>
      <c r="F301" s="229" t="s">
        <v>1829</v>
      </c>
      <c r="G301" s="230" t="s">
        <v>283</v>
      </c>
      <c r="H301" s="231">
        <v>1</v>
      </c>
      <c r="I301" s="232"/>
      <c r="J301" s="233">
        <f>ROUND(I301*H301,2)</f>
        <v>0</v>
      </c>
      <c r="K301" s="229" t="s">
        <v>160</v>
      </c>
      <c r="L301" s="45"/>
      <c r="M301" s="234" t="s">
        <v>1</v>
      </c>
      <c r="N301" s="235" t="s">
        <v>43</v>
      </c>
      <c r="O301" s="92"/>
      <c r="P301" s="236">
        <f>O301*H301</f>
        <v>0</v>
      </c>
      <c r="Q301" s="236">
        <v>0.30399999999999999</v>
      </c>
      <c r="R301" s="236">
        <f>Q301*H301</f>
        <v>0.30399999999999999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149</v>
      </c>
      <c r="AT301" s="238" t="s">
        <v>156</v>
      </c>
      <c r="AU301" s="238" t="s">
        <v>88</v>
      </c>
      <c r="AY301" s="18" t="s">
        <v>150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86</v>
      </c>
      <c r="BK301" s="239">
        <f>ROUND(I301*H301,2)</f>
        <v>0</v>
      </c>
      <c r="BL301" s="18" t="s">
        <v>149</v>
      </c>
      <c r="BM301" s="238" t="s">
        <v>1830</v>
      </c>
    </row>
    <row r="302" s="14" customFormat="1">
      <c r="A302" s="14"/>
      <c r="B302" s="251"/>
      <c r="C302" s="252"/>
      <c r="D302" s="242" t="s">
        <v>163</v>
      </c>
      <c r="E302" s="253" t="s">
        <v>1</v>
      </c>
      <c r="F302" s="254" t="s">
        <v>1821</v>
      </c>
      <c r="G302" s="252"/>
      <c r="H302" s="255">
        <v>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163</v>
      </c>
      <c r="AU302" s="261" t="s">
        <v>88</v>
      </c>
      <c r="AV302" s="14" t="s">
        <v>88</v>
      </c>
      <c r="AW302" s="14" t="s">
        <v>33</v>
      </c>
      <c r="AX302" s="14" t="s">
        <v>86</v>
      </c>
      <c r="AY302" s="261" t="s">
        <v>150</v>
      </c>
    </row>
    <row r="303" s="2" customFormat="1" ht="16.5" customHeight="1">
      <c r="A303" s="39"/>
      <c r="B303" s="40"/>
      <c r="C303" s="227" t="s">
        <v>592</v>
      </c>
      <c r="D303" s="227" t="s">
        <v>156</v>
      </c>
      <c r="E303" s="228" t="s">
        <v>1645</v>
      </c>
      <c r="F303" s="229" t="s">
        <v>1646</v>
      </c>
      <c r="G303" s="230" t="s">
        <v>283</v>
      </c>
      <c r="H303" s="231">
        <v>1</v>
      </c>
      <c r="I303" s="232"/>
      <c r="J303" s="233">
        <f>ROUND(I303*H303,2)</f>
        <v>0</v>
      </c>
      <c r="K303" s="229" t="s">
        <v>160</v>
      </c>
      <c r="L303" s="45"/>
      <c r="M303" s="234" t="s">
        <v>1</v>
      </c>
      <c r="N303" s="235" t="s">
        <v>43</v>
      </c>
      <c r="O303" s="92"/>
      <c r="P303" s="236">
        <f>O303*H303</f>
        <v>0</v>
      </c>
      <c r="Q303" s="236">
        <v>0</v>
      </c>
      <c r="R303" s="236">
        <f>Q303*H303</f>
        <v>0</v>
      </c>
      <c r="S303" s="236">
        <v>0.14999999999999999</v>
      </c>
      <c r="T303" s="237">
        <f>S303*H303</f>
        <v>0.14999999999999999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149</v>
      </c>
      <c r="AT303" s="238" t="s">
        <v>156</v>
      </c>
      <c r="AU303" s="238" t="s">
        <v>88</v>
      </c>
      <c r="AY303" s="18" t="s">
        <v>150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86</v>
      </c>
      <c r="BK303" s="239">
        <f>ROUND(I303*H303,2)</f>
        <v>0</v>
      </c>
      <c r="BL303" s="18" t="s">
        <v>149</v>
      </c>
      <c r="BM303" s="238" t="s">
        <v>1831</v>
      </c>
    </row>
    <row r="304" s="14" customFormat="1">
      <c r="A304" s="14"/>
      <c r="B304" s="251"/>
      <c r="C304" s="252"/>
      <c r="D304" s="242" t="s">
        <v>163</v>
      </c>
      <c r="E304" s="253" t="s">
        <v>1</v>
      </c>
      <c r="F304" s="254" t="s">
        <v>1648</v>
      </c>
      <c r="G304" s="252"/>
      <c r="H304" s="255">
        <v>1</v>
      </c>
      <c r="I304" s="256"/>
      <c r="J304" s="252"/>
      <c r="K304" s="252"/>
      <c r="L304" s="257"/>
      <c r="M304" s="258"/>
      <c r="N304" s="259"/>
      <c r="O304" s="259"/>
      <c r="P304" s="259"/>
      <c r="Q304" s="259"/>
      <c r="R304" s="259"/>
      <c r="S304" s="259"/>
      <c r="T304" s="26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1" t="s">
        <v>163</v>
      </c>
      <c r="AU304" s="261" t="s">
        <v>88</v>
      </c>
      <c r="AV304" s="14" t="s">
        <v>88</v>
      </c>
      <c r="AW304" s="14" t="s">
        <v>33</v>
      </c>
      <c r="AX304" s="14" t="s">
        <v>86</v>
      </c>
      <c r="AY304" s="261" t="s">
        <v>150</v>
      </c>
    </row>
    <row r="305" s="2" customFormat="1" ht="24.15" customHeight="1">
      <c r="A305" s="39"/>
      <c r="B305" s="40"/>
      <c r="C305" s="227" t="s">
        <v>597</v>
      </c>
      <c r="D305" s="227" t="s">
        <v>156</v>
      </c>
      <c r="E305" s="228" t="s">
        <v>1649</v>
      </c>
      <c r="F305" s="229" t="s">
        <v>1650</v>
      </c>
      <c r="G305" s="230" t="s">
        <v>283</v>
      </c>
      <c r="H305" s="231">
        <v>8</v>
      </c>
      <c r="I305" s="232"/>
      <c r="J305" s="233">
        <f>ROUND(I305*H305,2)</f>
        <v>0</v>
      </c>
      <c r="K305" s="229" t="s">
        <v>160</v>
      </c>
      <c r="L305" s="45"/>
      <c r="M305" s="234" t="s">
        <v>1</v>
      </c>
      <c r="N305" s="235" t="s">
        <v>43</v>
      </c>
      <c r="O305" s="92"/>
      <c r="P305" s="236">
        <f>O305*H305</f>
        <v>0</v>
      </c>
      <c r="Q305" s="236">
        <v>0.089999999999999997</v>
      </c>
      <c r="R305" s="236">
        <f>Q305*H305</f>
        <v>0.71999999999999997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149</v>
      </c>
      <c r="AT305" s="238" t="s">
        <v>156</v>
      </c>
      <c r="AU305" s="238" t="s">
        <v>88</v>
      </c>
      <c r="AY305" s="18" t="s">
        <v>150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86</v>
      </c>
      <c r="BK305" s="239">
        <f>ROUND(I305*H305,2)</f>
        <v>0</v>
      </c>
      <c r="BL305" s="18" t="s">
        <v>149</v>
      </c>
      <c r="BM305" s="238" t="s">
        <v>1420</v>
      </c>
    </row>
    <row r="306" s="14" customFormat="1">
      <c r="A306" s="14"/>
      <c r="B306" s="251"/>
      <c r="C306" s="252"/>
      <c r="D306" s="242" t="s">
        <v>163</v>
      </c>
      <c r="E306" s="253" t="s">
        <v>1</v>
      </c>
      <c r="F306" s="254" t="s">
        <v>1832</v>
      </c>
      <c r="G306" s="252"/>
      <c r="H306" s="255">
        <v>8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163</v>
      </c>
      <c r="AU306" s="261" t="s">
        <v>88</v>
      </c>
      <c r="AV306" s="14" t="s">
        <v>88</v>
      </c>
      <c r="AW306" s="14" t="s">
        <v>33</v>
      </c>
      <c r="AX306" s="14" t="s">
        <v>86</v>
      </c>
      <c r="AY306" s="261" t="s">
        <v>150</v>
      </c>
    </row>
    <row r="307" s="13" customFormat="1">
      <c r="A307" s="13"/>
      <c r="B307" s="240"/>
      <c r="C307" s="241"/>
      <c r="D307" s="242" t="s">
        <v>163</v>
      </c>
      <c r="E307" s="243" t="s">
        <v>1</v>
      </c>
      <c r="F307" s="244" t="s">
        <v>1652</v>
      </c>
      <c r="G307" s="241"/>
      <c r="H307" s="243" t="s">
        <v>1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163</v>
      </c>
      <c r="AU307" s="250" t="s">
        <v>88</v>
      </c>
      <c r="AV307" s="13" t="s">
        <v>86</v>
      </c>
      <c r="AW307" s="13" t="s">
        <v>33</v>
      </c>
      <c r="AX307" s="13" t="s">
        <v>78</v>
      </c>
      <c r="AY307" s="250" t="s">
        <v>150</v>
      </c>
    </row>
    <row r="308" s="2" customFormat="1" ht="21.75" customHeight="1">
      <c r="A308" s="39"/>
      <c r="B308" s="40"/>
      <c r="C308" s="276" t="s">
        <v>604</v>
      </c>
      <c r="D308" s="276" t="s">
        <v>510</v>
      </c>
      <c r="E308" s="277" t="s">
        <v>1653</v>
      </c>
      <c r="F308" s="278" t="s">
        <v>1654</v>
      </c>
      <c r="G308" s="279" t="s">
        <v>283</v>
      </c>
      <c r="H308" s="280">
        <v>8</v>
      </c>
      <c r="I308" s="281"/>
      <c r="J308" s="282">
        <f>ROUND(I308*H308,2)</f>
        <v>0</v>
      </c>
      <c r="K308" s="278" t="s">
        <v>160</v>
      </c>
      <c r="L308" s="283"/>
      <c r="M308" s="284" t="s">
        <v>1</v>
      </c>
      <c r="N308" s="285" t="s">
        <v>43</v>
      </c>
      <c r="O308" s="92"/>
      <c r="P308" s="236">
        <f>O308*H308</f>
        <v>0</v>
      </c>
      <c r="Q308" s="236">
        <v>0.069000000000000006</v>
      </c>
      <c r="R308" s="236">
        <f>Q308*H308</f>
        <v>0.55200000000000005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197</v>
      </c>
      <c r="AT308" s="238" t="s">
        <v>510</v>
      </c>
      <c r="AU308" s="238" t="s">
        <v>88</v>
      </c>
      <c r="AY308" s="18" t="s">
        <v>150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86</v>
      </c>
      <c r="BK308" s="239">
        <f>ROUND(I308*H308,2)</f>
        <v>0</v>
      </c>
      <c r="BL308" s="18" t="s">
        <v>149</v>
      </c>
      <c r="BM308" s="238" t="s">
        <v>1655</v>
      </c>
    </row>
    <row r="309" s="14" customFormat="1">
      <c r="A309" s="14"/>
      <c r="B309" s="251"/>
      <c r="C309" s="252"/>
      <c r="D309" s="242" t="s">
        <v>163</v>
      </c>
      <c r="E309" s="253" t="s">
        <v>1</v>
      </c>
      <c r="F309" s="254" t="s">
        <v>1833</v>
      </c>
      <c r="G309" s="252"/>
      <c r="H309" s="255">
        <v>8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163</v>
      </c>
      <c r="AU309" s="261" t="s">
        <v>88</v>
      </c>
      <c r="AV309" s="14" t="s">
        <v>88</v>
      </c>
      <c r="AW309" s="14" t="s">
        <v>33</v>
      </c>
      <c r="AX309" s="14" t="s">
        <v>86</v>
      </c>
      <c r="AY309" s="261" t="s">
        <v>150</v>
      </c>
    </row>
    <row r="310" s="13" customFormat="1">
      <c r="A310" s="13"/>
      <c r="B310" s="240"/>
      <c r="C310" s="241"/>
      <c r="D310" s="242" t="s">
        <v>163</v>
      </c>
      <c r="E310" s="243" t="s">
        <v>1</v>
      </c>
      <c r="F310" s="244" t="s">
        <v>1657</v>
      </c>
      <c r="G310" s="241"/>
      <c r="H310" s="243" t="s">
        <v>1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0" t="s">
        <v>163</v>
      </c>
      <c r="AU310" s="250" t="s">
        <v>88</v>
      </c>
      <c r="AV310" s="13" t="s">
        <v>86</v>
      </c>
      <c r="AW310" s="13" t="s">
        <v>33</v>
      </c>
      <c r="AX310" s="13" t="s">
        <v>78</v>
      </c>
      <c r="AY310" s="250" t="s">
        <v>150</v>
      </c>
    </row>
    <row r="311" s="13" customFormat="1">
      <c r="A311" s="13"/>
      <c r="B311" s="240"/>
      <c r="C311" s="241"/>
      <c r="D311" s="242" t="s">
        <v>163</v>
      </c>
      <c r="E311" s="243" t="s">
        <v>1</v>
      </c>
      <c r="F311" s="244" t="s">
        <v>1658</v>
      </c>
      <c r="G311" s="241"/>
      <c r="H311" s="243" t="s">
        <v>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0" t="s">
        <v>163</v>
      </c>
      <c r="AU311" s="250" t="s">
        <v>88</v>
      </c>
      <c r="AV311" s="13" t="s">
        <v>86</v>
      </c>
      <c r="AW311" s="13" t="s">
        <v>33</v>
      </c>
      <c r="AX311" s="13" t="s">
        <v>78</v>
      </c>
      <c r="AY311" s="250" t="s">
        <v>150</v>
      </c>
    </row>
    <row r="312" s="12" customFormat="1" ht="22.8" customHeight="1">
      <c r="A312" s="12"/>
      <c r="B312" s="211"/>
      <c r="C312" s="212"/>
      <c r="D312" s="213" t="s">
        <v>77</v>
      </c>
      <c r="E312" s="225" t="s">
        <v>203</v>
      </c>
      <c r="F312" s="225" t="s">
        <v>915</v>
      </c>
      <c r="G312" s="212"/>
      <c r="H312" s="212"/>
      <c r="I312" s="215"/>
      <c r="J312" s="226">
        <f>BK312</f>
        <v>0</v>
      </c>
      <c r="K312" s="212"/>
      <c r="L312" s="217"/>
      <c r="M312" s="218"/>
      <c r="N312" s="219"/>
      <c r="O312" s="219"/>
      <c r="P312" s="220">
        <f>SUM(P313:P316)</f>
        <v>0</v>
      </c>
      <c r="Q312" s="219"/>
      <c r="R312" s="220">
        <f>SUM(R313:R316)</f>
        <v>0</v>
      </c>
      <c r="S312" s="219"/>
      <c r="T312" s="221">
        <f>SUM(T313:T316)</f>
        <v>51.256500000000003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2" t="s">
        <v>86</v>
      </c>
      <c r="AT312" s="223" t="s">
        <v>77</v>
      </c>
      <c r="AU312" s="223" t="s">
        <v>86</v>
      </c>
      <c r="AY312" s="222" t="s">
        <v>150</v>
      </c>
      <c r="BK312" s="224">
        <f>SUM(BK313:BK316)</f>
        <v>0</v>
      </c>
    </row>
    <row r="313" s="2" customFormat="1" ht="33" customHeight="1">
      <c r="A313" s="39"/>
      <c r="B313" s="40"/>
      <c r="C313" s="227" t="s">
        <v>609</v>
      </c>
      <c r="D313" s="227" t="s">
        <v>156</v>
      </c>
      <c r="E313" s="228" t="s">
        <v>1834</v>
      </c>
      <c r="F313" s="229" t="s">
        <v>1835</v>
      </c>
      <c r="G313" s="230" t="s">
        <v>389</v>
      </c>
      <c r="H313" s="231">
        <v>22.699999999999999</v>
      </c>
      <c r="I313" s="232"/>
      <c r="J313" s="233">
        <f>ROUND(I313*H313,2)</f>
        <v>0</v>
      </c>
      <c r="K313" s="229" t="s">
        <v>160</v>
      </c>
      <c r="L313" s="45"/>
      <c r="M313" s="234" t="s">
        <v>1</v>
      </c>
      <c r="N313" s="235" t="s">
        <v>43</v>
      </c>
      <c r="O313" s="92"/>
      <c r="P313" s="236">
        <f>O313*H313</f>
        <v>0</v>
      </c>
      <c r="Q313" s="236">
        <v>0</v>
      </c>
      <c r="R313" s="236">
        <f>Q313*H313</f>
        <v>0</v>
      </c>
      <c r="S313" s="236">
        <v>2.0550000000000002</v>
      </c>
      <c r="T313" s="237">
        <f>S313*H313</f>
        <v>46.648500000000006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149</v>
      </c>
      <c r="AT313" s="238" t="s">
        <v>156</v>
      </c>
      <c r="AU313" s="238" t="s">
        <v>88</v>
      </c>
      <c r="AY313" s="18" t="s">
        <v>150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86</v>
      </c>
      <c r="BK313" s="239">
        <f>ROUND(I313*H313,2)</f>
        <v>0</v>
      </c>
      <c r="BL313" s="18" t="s">
        <v>149</v>
      </c>
      <c r="BM313" s="238" t="s">
        <v>1836</v>
      </c>
    </row>
    <row r="314" s="14" customFormat="1">
      <c r="A314" s="14"/>
      <c r="B314" s="251"/>
      <c r="C314" s="252"/>
      <c r="D314" s="242" t="s">
        <v>163</v>
      </c>
      <c r="E314" s="253" t="s">
        <v>1</v>
      </c>
      <c r="F314" s="254" t="s">
        <v>1837</v>
      </c>
      <c r="G314" s="252"/>
      <c r="H314" s="255">
        <v>22.699999999999999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1" t="s">
        <v>163</v>
      </c>
      <c r="AU314" s="261" t="s">
        <v>88</v>
      </c>
      <c r="AV314" s="14" t="s">
        <v>88</v>
      </c>
      <c r="AW314" s="14" t="s">
        <v>33</v>
      </c>
      <c r="AX314" s="14" t="s">
        <v>86</v>
      </c>
      <c r="AY314" s="261" t="s">
        <v>150</v>
      </c>
    </row>
    <row r="315" s="2" customFormat="1" ht="24.15" customHeight="1">
      <c r="A315" s="39"/>
      <c r="B315" s="40"/>
      <c r="C315" s="227" t="s">
        <v>614</v>
      </c>
      <c r="D315" s="227" t="s">
        <v>156</v>
      </c>
      <c r="E315" s="228" t="s">
        <v>1838</v>
      </c>
      <c r="F315" s="229" t="s">
        <v>1839</v>
      </c>
      <c r="G315" s="230" t="s">
        <v>401</v>
      </c>
      <c r="H315" s="231">
        <v>1.9199999999999999</v>
      </c>
      <c r="I315" s="232"/>
      <c r="J315" s="233">
        <f>ROUND(I315*H315,2)</f>
        <v>0</v>
      </c>
      <c r="K315" s="229" t="s">
        <v>160</v>
      </c>
      <c r="L315" s="45"/>
      <c r="M315" s="234" t="s">
        <v>1</v>
      </c>
      <c r="N315" s="235" t="s">
        <v>43</v>
      </c>
      <c r="O315" s="92"/>
      <c r="P315" s="236">
        <f>O315*H315</f>
        <v>0</v>
      </c>
      <c r="Q315" s="236">
        <v>0</v>
      </c>
      <c r="R315" s="236">
        <f>Q315*H315</f>
        <v>0</v>
      </c>
      <c r="S315" s="236">
        <v>2.3999999999999999</v>
      </c>
      <c r="T315" s="237">
        <f>S315*H315</f>
        <v>4.6079999999999997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149</v>
      </c>
      <c r="AT315" s="238" t="s">
        <v>156</v>
      </c>
      <c r="AU315" s="238" t="s">
        <v>88</v>
      </c>
      <c r="AY315" s="18" t="s">
        <v>150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86</v>
      </c>
      <c r="BK315" s="239">
        <f>ROUND(I315*H315,2)</f>
        <v>0</v>
      </c>
      <c r="BL315" s="18" t="s">
        <v>149</v>
      </c>
      <c r="BM315" s="238" t="s">
        <v>1840</v>
      </c>
    </row>
    <row r="316" s="14" customFormat="1">
      <c r="A316" s="14"/>
      <c r="B316" s="251"/>
      <c r="C316" s="252"/>
      <c r="D316" s="242" t="s">
        <v>163</v>
      </c>
      <c r="E316" s="253" t="s">
        <v>1</v>
      </c>
      <c r="F316" s="254" t="s">
        <v>1841</v>
      </c>
      <c r="G316" s="252"/>
      <c r="H316" s="255">
        <v>1.9199999999999999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163</v>
      </c>
      <c r="AU316" s="261" t="s">
        <v>88</v>
      </c>
      <c r="AV316" s="14" t="s">
        <v>88</v>
      </c>
      <c r="AW316" s="14" t="s">
        <v>33</v>
      </c>
      <c r="AX316" s="14" t="s">
        <v>86</v>
      </c>
      <c r="AY316" s="261" t="s">
        <v>150</v>
      </c>
    </row>
    <row r="317" s="12" customFormat="1" ht="22.8" customHeight="1">
      <c r="A317" s="12"/>
      <c r="B317" s="211"/>
      <c r="C317" s="212"/>
      <c r="D317" s="213" t="s">
        <v>77</v>
      </c>
      <c r="E317" s="225" t="s">
        <v>1039</v>
      </c>
      <c r="F317" s="225" t="s">
        <v>1040</v>
      </c>
      <c r="G317" s="212"/>
      <c r="H317" s="212"/>
      <c r="I317" s="215"/>
      <c r="J317" s="226">
        <f>BK317</f>
        <v>0</v>
      </c>
      <c r="K317" s="212"/>
      <c r="L317" s="217"/>
      <c r="M317" s="218"/>
      <c r="N317" s="219"/>
      <c r="O317" s="219"/>
      <c r="P317" s="220">
        <f>SUM(P318:P344)</f>
        <v>0</v>
      </c>
      <c r="Q317" s="219"/>
      <c r="R317" s="220">
        <f>SUM(R318:R344)</f>
        <v>0</v>
      </c>
      <c r="S317" s="219"/>
      <c r="T317" s="221">
        <f>SUM(T318:T344)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22" t="s">
        <v>86</v>
      </c>
      <c r="AT317" s="223" t="s">
        <v>77</v>
      </c>
      <c r="AU317" s="223" t="s">
        <v>86</v>
      </c>
      <c r="AY317" s="222" t="s">
        <v>150</v>
      </c>
      <c r="BK317" s="224">
        <f>SUM(BK318:BK344)</f>
        <v>0</v>
      </c>
    </row>
    <row r="318" s="2" customFormat="1" ht="24.15" customHeight="1">
      <c r="A318" s="39"/>
      <c r="B318" s="40"/>
      <c r="C318" s="227" t="s">
        <v>619</v>
      </c>
      <c r="D318" s="227" t="s">
        <v>156</v>
      </c>
      <c r="E318" s="228" t="s">
        <v>1065</v>
      </c>
      <c r="F318" s="229" t="s">
        <v>1066</v>
      </c>
      <c r="G318" s="230" t="s">
        <v>494</v>
      </c>
      <c r="H318" s="231">
        <v>5.8079999999999998</v>
      </c>
      <c r="I318" s="232"/>
      <c r="J318" s="233">
        <f>ROUND(I318*H318,2)</f>
        <v>0</v>
      </c>
      <c r="K318" s="229" t="s">
        <v>160</v>
      </c>
      <c r="L318" s="45"/>
      <c r="M318" s="234" t="s">
        <v>1</v>
      </c>
      <c r="N318" s="235" t="s">
        <v>43</v>
      </c>
      <c r="O318" s="92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149</v>
      </c>
      <c r="AT318" s="238" t="s">
        <v>156</v>
      </c>
      <c r="AU318" s="238" t="s">
        <v>88</v>
      </c>
      <c r="AY318" s="18" t="s">
        <v>150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86</v>
      </c>
      <c r="BK318" s="239">
        <f>ROUND(I318*H318,2)</f>
        <v>0</v>
      </c>
      <c r="BL318" s="18" t="s">
        <v>149</v>
      </c>
      <c r="BM318" s="238" t="s">
        <v>1842</v>
      </c>
    </row>
    <row r="319" s="13" customFormat="1">
      <c r="A319" s="13"/>
      <c r="B319" s="240"/>
      <c r="C319" s="241"/>
      <c r="D319" s="242" t="s">
        <v>163</v>
      </c>
      <c r="E319" s="243" t="s">
        <v>1</v>
      </c>
      <c r="F319" s="244" t="s">
        <v>1660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163</v>
      </c>
      <c r="AU319" s="250" t="s">
        <v>88</v>
      </c>
      <c r="AV319" s="13" t="s">
        <v>86</v>
      </c>
      <c r="AW319" s="13" t="s">
        <v>33</v>
      </c>
      <c r="AX319" s="13" t="s">
        <v>78</v>
      </c>
      <c r="AY319" s="250" t="s">
        <v>150</v>
      </c>
    </row>
    <row r="320" s="14" customFormat="1">
      <c r="A320" s="14"/>
      <c r="B320" s="251"/>
      <c r="C320" s="252"/>
      <c r="D320" s="242" t="s">
        <v>163</v>
      </c>
      <c r="E320" s="253" t="s">
        <v>1</v>
      </c>
      <c r="F320" s="254" t="s">
        <v>1843</v>
      </c>
      <c r="G320" s="252"/>
      <c r="H320" s="255">
        <v>4.6079999999999997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163</v>
      </c>
      <c r="AU320" s="261" t="s">
        <v>88</v>
      </c>
      <c r="AV320" s="14" t="s">
        <v>88</v>
      </c>
      <c r="AW320" s="14" t="s">
        <v>33</v>
      </c>
      <c r="AX320" s="14" t="s">
        <v>78</v>
      </c>
      <c r="AY320" s="261" t="s">
        <v>150</v>
      </c>
    </row>
    <row r="321" s="14" customFormat="1">
      <c r="A321" s="14"/>
      <c r="B321" s="251"/>
      <c r="C321" s="252"/>
      <c r="D321" s="242" t="s">
        <v>163</v>
      </c>
      <c r="E321" s="253" t="s">
        <v>1</v>
      </c>
      <c r="F321" s="254" t="s">
        <v>1844</v>
      </c>
      <c r="G321" s="252"/>
      <c r="H321" s="255">
        <v>1.2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1" t="s">
        <v>163</v>
      </c>
      <c r="AU321" s="261" t="s">
        <v>88</v>
      </c>
      <c r="AV321" s="14" t="s">
        <v>88</v>
      </c>
      <c r="AW321" s="14" t="s">
        <v>33</v>
      </c>
      <c r="AX321" s="14" t="s">
        <v>78</v>
      </c>
      <c r="AY321" s="261" t="s">
        <v>150</v>
      </c>
    </row>
    <row r="322" s="15" customFormat="1">
      <c r="A322" s="15"/>
      <c r="B322" s="265"/>
      <c r="C322" s="266"/>
      <c r="D322" s="242" t="s">
        <v>163</v>
      </c>
      <c r="E322" s="267" t="s">
        <v>1</v>
      </c>
      <c r="F322" s="268" t="s">
        <v>311</v>
      </c>
      <c r="G322" s="266"/>
      <c r="H322" s="269">
        <v>5.8079999999999998</v>
      </c>
      <c r="I322" s="270"/>
      <c r="J322" s="266"/>
      <c r="K322" s="266"/>
      <c r="L322" s="271"/>
      <c r="M322" s="272"/>
      <c r="N322" s="273"/>
      <c r="O322" s="273"/>
      <c r="P322" s="273"/>
      <c r="Q322" s="273"/>
      <c r="R322" s="273"/>
      <c r="S322" s="273"/>
      <c r="T322" s="27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5" t="s">
        <v>163</v>
      </c>
      <c r="AU322" s="275" t="s">
        <v>88</v>
      </c>
      <c r="AV322" s="15" t="s">
        <v>149</v>
      </c>
      <c r="AW322" s="15" t="s">
        <v>33</v>
      </c>
      <c r="AX322" s="15" t="s">
        <v>86</v>
      </c>
      <c r="AY322" s="275" t="s">
        <v>150</v>
      </c>
    </row>
    <row r="323" s="2" customFormat="1" ht="24.15" customHeight="1">
      <c r="A323" s="39"/>
      <c r="B323" s="40"/>
      <c r="C323" s="227" t="s">
        <v>624</v>
      </c>
      <c r="D323" s="227" t="s">
        <v>156</v>
      </c>
      <c r="E323" s="228" t="s">
        <v>1073</v>
      </c>
      <c r="F323" s="229" t="s">
        <v>1054</v>
      </c>
      <c r="G323" s="230" t="s">
        <v>494</v>
      </c>
      <c r="H323" s="231">
        <v>110.352</v>
      </c>
      <c r="I323" s="232"/>
      <c r="J323" s="233">
        <f>ROUND(I323*H323,2)</f>
        <v>0</v>
      </c>
      <c r="K323" s="229" t="s">
        <v>160</v>
      </c>
      <c r="L323" s="45"/>
      <c r="M323" s="234" t="s">
        <v>1</v>
      </c>
      <c r="N323" s="235" t="s">
        <v>43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149</v>
      </c>
      <c r="AT323" s="238" t="s">
        <v>156</v>
      </c>
      <c r="AU323" s="238" t="s">
        <v>88</v>
      </c>
      <c r="AY323" s="18" t="s">
        <v>150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86</v>
      </c>
      <c r="BK323" s="239">
        <f>ROUND(I323*H323,2)</f>
        <v>0</v>
      </c>
      <c r="BL323" s="18" t="s">
        <v>149</v>
      </c>
      <c r="BM323" s="238" t="s">
        <v>1845</v>
      </c>
    </row>
    <row r="324" s="13" customFormat="1">
      <c r="A324" s="13"/>
      <c r="B324" s="240"/>
      <c r="C324" s="241"/>
      <c r="D324" s="242" t="s">
        <v>163</v>
      </c>
      <c r="E324" s="243" t="s">
        <v>1</v>
      </c>
      <c r="F324" s="244" t="s">
        <v>1660</v>
      </c>
      <c r="G324" s="241"/>
      <c r="H324" s="243" t="s">
        <v>1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163</v>
      </c>
      <c r="AU324" s="250" t="s">
        <v>88</v>
      </c>
      <c r="AV324" s="13" t="s">
        <v>86</v>
      </c>
      <c r="AW324" s="13" t="s">
        <v>33</v>
      </c>
      <c r="AX324" s="13" t="s">
        <v>78</v>
      </c>
      <c r="AY324" s="250" t="s">
        <v>150</v>
      </c>
    </row>
    <row r="325" s="14" customFormat="1">
      <c r="A325" s="14"/>
      <c r="B325" s="251"/>
      <c r="C325" s="252"/>
      <c r="D325" s="242" t="s">
        <v>163</v>
      </c>
      <c r="E325" s="253" t="s">
        <v>1</v>
      </c>
      <c r="F325" s="254" t="s">
        <v>1846</v>
      </c>
      <c r="G325" s="252"/>
      <c r="H325" s="255">
        <v>87.552000000000007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163</v>
      </c>
      <c r="AU325" s="261" t="s">
        <v>88</v>
      </c>
      <c r="AV325" s="14" t="s">
        <v>88</v>
      </c>
      <c r="AW325" s="14" t="s">
        <v>33</v>
      </c>
      <c r="AX325" s="14" t="s">
        <v>78</v>
      </c>
      <c r="AY325" s="261" t="s">
        <v>150</v>
      </c>
    </row>
    <row r="326" s="14" customFormat="1">
      <c r="A326" s="14"/>
      <c r="B326" s="251"/>
      <c r="C326" s="252"/>
      <c r="D326" s="242" t="s">
        <v>163</v>
      </c>
      <c r="E326" s="253" t="s">
        <v>1</v>
      </c>
      <c r="F326" s="254" t="s">
        <v>1847</v>
      </c>
      <c r="G326" s="252"/>
      <c r="H326" s="255">
        <v>22.800000000000001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163</v>
      </c>
      <c r="AU326" s="261" t="s">
        <v>88</v>
      </c>
      <c r="AV326" s="14" t="s">
        <v>88</v>
      </c>
      <c r="AW326" s="14" t="s">
        <v>33</v>
      </c>
      <c r="AX326" s="14" t="s">
        <v>78</v>
      </c>
      <c r="AY326" s="261" t="s">
        <v>150</v>
      </c>
    </row>
    <row r="327" s="15" customFormat="1">
      <c r="A327" s="15"/>
      <c r="B327" s="265"/>
      <c r="C327" s="266"/>
      <c r="D327" s="242" t="s">
        <v>163</v>
      </c>
      <c r="E327" s="267" t="s">
        <v>1</v>
      </c>
      <c r="F327" s="268" t="s">
        <v>311</v>
      </c>
      <c r="G327" s="266"/>
      <c r="H327" s="269">
        <v>110.352</v>
      </c>
      <c r="I327" s="270"/>
      <c r="J327" s="266"/>
      <c r="K327" s="266"/>
      <c r="L327" s="271"/>
      <c r="M327" s="272"/>
      <c r="N327" s="273"/>
      <c r="O327" s="273"/>
      <c r="P327" s="273"/>
      <c r="Q327" s="273"/>
      <c r="R327" s="273"/>
      <c r="S327" s="273"/>
      <c r="T327" s="274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5" t="s">
        <v>163</v>
      </c>
      <c r="AU327" s="275" t="s">
        <v>88</v>
      </c>
      <c r="AV327" s="15" t="s">
        <v>149</v>
      </c>
      <c r="AW327" s="15" t="s">
        <v>33</v>
      </c>
      <c r="AX327" s="15" t="s">
        <v>86</v>
      </c>
      <c r="AY327" s="275" t="s">
        <v>150</v>
      </c>
    </row>
    <row r="328" s="2" customFormat="1" ht="24.15" customHeight="1">
      <c r="A328" s="39"/>
      <c r="B328" s="40"/>
      <c r="C328" s="227" t="s">
        <v>631</v>
      </c>
      <c r="D328" s="227" t="s">
        <v>156</v>
      </c>
      <c r="E328" s="228" t="s">
        <v>1080</v>
      </c>
      <c r="F328" s="229" t="s">
        <v>1081</v>
      </c>
      <c r="G328" s="230" t="s">
        <v>494</v>
      </c>
      <c r="H328" s="231">
        <v>46.798999999999999</v>
      </c>
      <c r="I328" s="232"/>
      <c r="J328" s="233">
        <f>ROUND(I328*H328,2)</f>
        <v>0</v>
      </c>
      <c r="K328" s="229" t="s">
        <v>160</v>
      </c>
      <c r="L328" s="45"/>
      <c r="M328" s="234" t="s">
        <v>1</v>
      </c>
      <c r="N328" s="235" t="s">
        <v>43</v>
      </c>
      <c r="O328" s="92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149</v>
      </c>
      <c r="AT328" s="238" t="s">
        <v>156</v>
      </c>
      <c r="AU328" s="238" t="s">
        <v>88</v>
      </c>
      <c r="AY328" s="18" t="s">
        <v>150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86</v>
      </c>
      <c r="BK328" s="239">
        <f>ROUND(I328*H328,2)</f>
        <v>0</v>
      </c>
      <c r="BL328" s="18" t="s">
        <v>149</v>
      </c>
      <c r="BM328" s="238" t="s">
        <v>1848</v>
      </c>
    </row>
    <row r="329" s="13" customFormat="1">
      <c r="A329" s="13"/>
      <c r="B329" s="240"/>
      <c r="C329" s="241"/>
      <c r="D329" s="242" t="s">
        <v>163</v>
      </c>
      <c r="E329" s="243" t="s">
        <v>1</v>
      </c>
      <c r="F329" s="244" t="s">
        <v>1660</v>
      </c>
      <c r="G329" s="241"/>
      <c r="H329" s="243" t="s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163</v>
      </c>
      <c r="AU329" s="250" t="s">
        <v>88</v>
      </c>
      <c r="AV329" s="13" t="s">
        <v>86</v>
      </c>
      <c r="AW329" s="13" t="s">
        <v>33</v>
      </c>
      <c r="AX329" s="13" t="s">
        <v>78</v>
      </c>
      <c r="AY329" s="250" t="s">
        <v>150</v>
      </c>
    </row>
    <row r="330" s="14" customFormat="1">
      <c r="A330" s="14"/>
      <c r="B330" s="251"/>
      <c r="C330" s="252"/>
      <c r="D330" s="242" t="s">
        <v>163</v>
      </c>
      <c r="E330" s="253" t="s">
        <v>1</v>
      </c>
      <c r="F330" s="254" t="s">
        <v>1849</v>
      </c>
      <c r="G330" s="252"/>
      <c r="H330" s="255">
        <v>46.649000000000001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163</v>
      </c>
      <c r="AU330" s="261" t="s">
        <v>88</v>
      </c>
      <c r="AV330" s="14" t="s">
        <v>88</v>
      </c>
      <c r="AW330" s="14" t="s">
        <v>33</v>
      </c>
      <c r="AX330" s="14" t="s">
        <v>78</v>
      </c>
      <c r="AY330" s="261" t="s">
        <v>150</v>
      </c>
    </row>
    <row r="331" s="13" customFormat="1">
      <c r="A331" s="13"/>
      <c r="B331" s="240"/>
      <c r="C331" s="241"/>
      <c r="D331" s="242" t="s">
        <v>163</v>
      </c>
      <c r="E331" s="243" t="s">
        <v>1</v>
      </c>
      <c r="F331" s="244" t="s">
        <v>1463</v>
      </c>
      <c r="G331" s="241"/>
      <c r="H331" s="243" t="s">
        <v>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163</v>
      </c>
      <c r="AU331" s="250" t="s">
        <v>88</v>
      </c>
      <c r="AV331" s="13" t="s">
        <v>86</v>
      </c>
      <c r="AW331" s="13" t="s">
        <v>33</v>
      </c>
      <c r="AX331" s="13" t="s">
        <v>78</v>
      </c>
      <c r="AY331" s="250" t="s">
        <v>150</v>
      </c>
    </row>
    <row r="332" s="14" customFormat="1">
      <c r="A332" s="14"/>
      <c r="B332" s="251"/>
      <c r="C332" s="252"/>
      <c r="D332" s="242" t="s">
        <v>163</v>
      </c>
      <c r="E332" s="253" t="s">
        <v>1</v>
      </c>
      <c r="F332" s="254" t="s">
        <v>1666</v>
      </c>
      <c r="G332" s="252"/>
      <c r="H332" s="255">
        <v>0.14999999999999999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163</v>
      </c>
      <c r="AU332" s="261" t="s">
        <v>88</v>
      </c>
      <c r="AV332" s="14" t="s">
        <v>88</v>
      </c>
      <c r="AW332" s="14" t="s">
        <v>33</v>
      </c>
      <c r="AX332" s="14" t="s">
        <v>78</v>
      </c>
      <c r="AY332" s="261" t="s">
        <v>150</v>
      </c>
    </row>
    <row r="333" s="15" customFormat="1">
      <c r="A333" s="15"/>
      <c r="B333" s="265"/>
      <c r="C333" s="266"/>
      <c r="D333" s="242" t="s">
        <v>163</v>
      </c>
      <c r="E333" s="267" t="s">
        <v>1</v>
      </c>
      <c r="F333" s="268" t="s">
        <v>311</v>
      </c>
      <c r="G333" s="266"/>
      <c r="H333" s="269">
        <v>46.798999999999999</v>
      </c>
      <c r="I333" s="270"/>
      <c r="J333" s="266"/>
      <c r="K333" s="266"/>
      <c r="L333" s="271"/>
      <c r="M333" s="272"/>
      <c r="N333" s="273"/>
      <c r="O333" s="273"/>
      <c r="P333" s="273"/>
      <c r="Q333" s="273"/>
      <c r="R333" s="273"/>
      <c r="S333" s="273"/>
      <c r="T333" s="274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5" t="s">
        <v>163</v>
      </c>
      <c r="AU333" s="275" t="s">
        <v>88</v>
      </c>
      <c r="AV333" s="15" t="s">
        <v>149</v>
      </c>
      <c r="AW333" s="15" t="s">
        <v>33</v>
      </c>
      <c r="AX333" s="15" t="s">
        <v>86</v>
      </c>
      <c r="AY333" s="275" t="s">
        <v>150</v>
      </c>
    </row>
    <row r="334" s="2" customFormat="1" ht="24.15" customHeight="1">
      <c r="A334" s="39"/>
      <c r="B334" s="40"/>
      <c r="C334" s="227" t="s">
        <v>641</v>
      </c>
      <c r="D334" s="227" t="s">
        <v>156</v>
      </c>
      <c r="E334" s="228" t="s">
        <v>1091</v>
      </c>
      <c r="F334" s="229" t="s">
        <v>1092</v>
      </c>
      <c r="G334" s="230" t="s">
        <v>494</v>
      </c>
      <c r="H334" s="231">
        <v>886.63099999999997</v>
      </c>
      <c r="I334" s="232"/>
      <c r="J334" s="233">
        <f>ROUND(I334*H334,2)</f>
        <v>0</v>
      </c>
      <c r="K334" s="229" t="s">
        <v>160</v>
      </c>
      <c r="L334" s="45"/>
      <c r="M334" s="234" t="s">
        <v>1</v>
      </c>
      <c r="N334" s="235" t="s">
        <v>43</v>
      </c>
      <c r="O334" s="92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149</v>
      </c>
      <c r="AT334" s="238" t="s">
        <v>156</v>
      </c>
      <c r="AU334" s="238" t="s">
        <v>88</v>
      </c>
      <c r="AY334" s="18" t="s">
        <v>150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86</v>
      </c>
      <c r="BK334" s="239">
        <f>ROUND(I334*H334,2)</f>
        <v>0</v>
      </c>
      <c r="BL334" s="18" t="s">
        <v>149</v>
      </c>
      <c r="BM334" s="238" t="s">
        <v>1850</v>
      </c>
    </row>
    <row r="335" s="13" customFormat="1">
      <c r="A335" s="13"/>
      <c r="B335" s="240"/>
      <c r="C335" s="241"/>
      <c r="D335" s="242" t="s">
        <v>163</v>
      </c>
      <c r="E335" s="243" t="s">
        <v>1</v>
      </c>
      <c r="F335" s="244" t="s">
        <v>1660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163</v>
      </c>
      <c r="AU335" s="250" t="s">
        <v>88</v>
      </c>
      <c r="AV335" s="13" t="s">
        <v>86</v>
      </c>
      <c r="AW335" s="13" t="s">
        <v>33</v>
      </c>
      <c r="AX335" s="13" t="s">
        <v>78</v>
      </c>
      <c r="AY335" s="250" t="s">
        <v>150</v>
      </c>
    </row>
    <row r="336" s="14" customFormat="1">
      <c r="A336" s="14"/>
      <c r="B336" s="251"/>
      <c r="C336" s="252"/>
      <c r="D336" s="242" t="s">
        <v>163</v>
      </c>
      <c r="E336" s="253" t="s">
        <v>1</v>
      </c>
      <c r="F336" s="254" t="s">
        <v>1851</v>
      </c>
      <c r="G336" s="252"/>
      <c r="H336" s="255">
        <v>886.33100000000002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163</v>
      </c>
      <c r="AU336" s="261" t="s">
        <v>88</v>
      </c>
      <c r="AV336" s="14" t="s">
        <v>88</v>
      </c>
      <c r="AW336" s="14" t="s">
        <v>33</v>
      </c>
      <c r="AX336" s="14" t="s">
        <v>78</v>
      </c>
      <c r="AY336" s="261" t="s">
        <v>150</v>
      </c>
    </row>
    <row r="337" s="13" customFormat="1">
      <c r="A337" s="13"/>
      <c r="B337" s="240"/>
      <c r="C337" s="241"/>
      <c r="D337" s="242" t="s">
        <v>163</v>
      </c>
      <c r="E337" s="243" t="s">
        <v>1</v>
      </c>
      <c r="F337" s="244" t="s">
        <v>1463</v>
      </c>
      <c r="G337" s="241"/>
      <c r="H337" s="243" t="s">
        <v>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0" t="s">
        <v>163</v>
      </c>
      <c r="AU337" s="250" t="s">
        <v>88</v>
      </c>
      <c r="AV337" s="13" t="s">
        <v>86</v>
      </c>
      <c r="AW337" s="13" t="s">
        <v>33</v>
      </c>
      <c r="AX337" s="13" t="s">
        <v>78</v>
      </c>
      <c r="AY337" s="250" t="s">
        <v>150</v>
      </c>
    </row>
    <row r="338" s="14" customFormat="1">
      <c r="A338" s="14"/>
      <c r="B338" s="251"/>
      <c r="C338" s="252"/>
      <c r="D338" s="242" t="s">
        <v>163</v>
      </c>
      <c r="E338" s="253" t="s">
        <v>1</v>
      </c>
      <c r="F338" s="254" t="s">
        <v>1669</v>
      </c>
      <c r="G338" s="252"/>
      <c r="H338" s="255">
        <v>0.29999999999999999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1" t="s">
        <v>163</v>
      </c>
      <c r="AU338" s="261" t="s">
        <v>88</v>
      </c>
      <c r="AV338" s="14" t="s">
        <v>88</v>
      </c>
      <c r="AW338" s="14" t="s">
        <v>33</v>
      </c>
      <c r="AX338" s="14" t="s">
        <v>78</v>
      </c>
      <c r="AY338" s="261" t="s">
        <v>150</v>
      </c>
    </row>
    <row r="339" s="15" customFormat="1">
      <c r="A339" s="15"/>
      <c r="B339" s="265"/>
      <c r="C339" s="266"/>
      <c r="D339" s="242" t="s">
        <v>163</v>
      </c>
      <c r="E339" s="267" t="s">
        <v>1</v>
      </c>
      <c r="F339" s="268" t="s">
        <v>311</v>
      </c>
      <c r="G339" s="266"/>
      <c r="H339" s="269">
        <v>886.63099999999997</v>
      </c>
      <c r="I339" s="270"/>
      <c r="J339" s="266"/>
      <c r="K339" s="266"/>
      <c r="L339" s="271"/>
      <c r="M339" s="272"/>
      <c r="N339" s="273"/>
      <c r="O339" s="273"/>
      <c r="P339" s="273"/>
      <c r="Q339" s="273"/>
      <c r="R339" s="273"/>
      <c r="S339" s="273"/>
      <c r="T339" s="27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5" t="s">
        <v>163</v>
      </c>
      <c r="AU339" s="275" t="s">
        <v>88</v>
      </c>
      <c r="AV339" s="15" t="s">
        <v>149</v>
      </c>
      <c r="AW339" s="15" t="s">
        <v>33</v>
      </c>
      <c r="AX339" s="15" t="s">
        <v>86</v>
      </c>
      <c r="AY339" s="275" t="s">
        <v>150</v>
      </c>
    </row>
    <row r="340" s="2" customFormat="1" ht="24.15" customHeight="1">
      <c r="A340" s="39"/>
      <c r="B340" s="40"/>
      <c r="C340" s="227" t="s">
        <v>647</v>
      </c>
      <c r="D340" s="227" t="s">
        <v>156</v>
      </c>
      <c r="E340" s="228" t="s">
        <v>1670</v>
      </c>
      <c r="F340" s="229" t="s">
        <v>1671</v>
      </c>
      <c r="G340" s="230" t="s">
        <v>494</v>
      </c>
      <c r="H340" s="231">
        <v>52.457000000000001</v>
      </c>
      <c r="I340" s="232"/>
      <c r="J340" s="233">
        <f>ROUND(I340*H340,2)</f>
        <v>0</v>
      </c>
      <c r="K340" s="229" t="s">
        <v>160</v>
      </c>
      <c r="L340" s="45"/>
      <c r="M340" s="234" t="s">
        <v>1</v>
      </c>
      <c r="N340" s="235" t="s">
        <v>43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149</v>
      </c>
      <c r="AT340" s="238" t="s">
        <v>156</v>
      </c>
      <c r="AU340" s="238" t="s">
        <v>88</v>
      </c>
      <c r="AY340" s="18" t="s">
        <v>150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86</v>
      </c>
      <c r="BK340" s="239">
        <f>ROUND(I340*H340,2)</f>
        <v>0</v>
      </c>
      <c r="BL340" s="18" t="s">
        <v>149</v>
      </c>
      <c r="BM340" s="238" t="s">
        <v>1852</v>
      </c>
    </row>
    <row r="341" s="14" customFormat="1">
      <c r="A341" s="14"/>
      <c r="B341" s="251"/>
      <c r="C341" s="252"/>
      <c r="D341" s="242" t="s">
        <v>163</v>
      </c>
      <c r="E341" s="253" t="s">
        <v>1</v>
      </c>
      <c r="F341" s="254" t="s">
        <v>1843</v>
      </c>
      <c r="G341" s="252"/>
      <c r="H341" s="255">
        <v>4.6079999999999997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163</v>
      </c>
      <c r="AU341" s="261" t="s">
        <v>88</v>
      </c>
      <c r="AV341" s="14" t="s">
        <v>88</v>
      </c>
      <c r="AW341" s="14" t="s">
        <v>33</v>
      </c>
      <c r="AX341" s="14" t="s">
        <v>78</v>
      </c>
      <c r="AY341" s="261" t="s">
        <v>150</v>
      </c>
    </row>
    <row r="342" s="14" customFormat="1">
      <c r="A342" s="14"/>
      <c r="B342" s="251"/>
      <c r="C342" s="252"/>
      <c r="D342" s="242" t="s">
        <v>163</v>
      </c>
      <c r="E342" s="253" t="s">
        <v>1</v>
      </c>
      <c r="F342" s="254" t="s">
        <v>1849</v>
      </c>
      <c r="G342" s="252"/>
      <c r="H342" s="255">
        <v>46.649000000000001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163</v>
      </c>
      <c r="AU342" s="261" t="s">
        <v>88</v>
      </c>
      <c r="AV342" s="14" t="s">
        <v>88</v>
      </c>
      <c r="AW342" s="14" t="s">
        <v>33</v>
      </c>
      <c r="AX342" s="14" t="s">
        <v>78</v>
      </c>
      <c r="AY342" s="261" t="s">
        <v>150</v>
      </c>
    </row>
    <row r="343" s="14" customFormat="1">
      <c r="A343" s="14"/>
      <c r="B343" s="251"/>
      <c r="C343" s="252"/>
      <c r="D343" s="242" t="s">
        <v>163</v>
      </c>
      <c r="E343" s="253" t="s">
        <v>1</v>
      </c>
      <c r="F343" s="254" t="s">
        <v>1844</v>
      </c>
      <c r="G343" s="252"/>
      <c r="H343" s="255">
        <v>1.2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1" t="s">
        <v>163</v>
      </c>
      <c r="AU343" s="261" t="s">
        <v>88</v>
      </c>
      <c r="AV343" s="14" t="s">
        <v>88</v>
      </c>
      <c r="AW343" s="14" t="s">
        <v>33</v>
      </c>
      <c r="AX343" s="14" t="s">
        <v>78</v>
      </c>
      <c r="AY343" s="261" t="s">
        <v>150</v>
      </c>
    </row>
    <row r="344" s="15" customFormat="1">
      <c r="A344" s="15"/>
      <c r="B344" s="265"/>
      <c r="C344" s="266"/>
      <c r="D344" s="242" t="s">
        <v>163</v>
      </c>
      <c r="E344" s="267" t="s">
        <v>1</v>
      </c>
      <c r="F344" s="268" t="s">
        <v>311</v>
      </c>
      <c r="G344" s="266"/>
      <c r="H344" s="269">
        <v>52.457000000000001</v>
      </c>
      <c r="I344" s="270"/>
      <c r="J344" s="266"/>
      <c r="K344" s="266"/>
      <c r="L344" s="271"/>
      <c r="M344" s="272"/>
      <c r="N344" s="273"/>
      <c r="O344" s="273"/>
      <c r="P344" s="273"/>
      <c r="Q344" s="273"/>
      <c r="R344" s="273"/>
      <c r="S344" s="273"/>
      <c r="T344" s="27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5" t="s">
        <v>163</v>
      </c>
      <c r="AU344" s="275" t="s">
        <v>88</v>
      </c>
      <c r="AV344" s="15" t="s">
        <v>149</v>
      </c>
      <c r="AW344" s="15" t="s">
        <v>33</v>
      </c>
      <c r="AX344" s="15" t="s">
        <v>86</v>
      </c>
      <c r="AY344" s="275" t="s">
        <v>150</v>
      </c>
    </row>
    <row r="345" s="12" customFormat="1" ht="22.8" customHeight="1">
      <c r="A345" s="12"/>
      <c r="B345" s="211"/>
      <c r="C345" s="212"/>
      <c r="D345" s="213" t="s">
        <v>77</v>
      </c>
      <c r="E345" s="225" t="s">
        <v>1126</v>
      </c>
      <c r="F345" s="225" t="s">
        <v>1127</v>
      </c>
      <c r="G345" s="212"/>
      <c r="H345" s="212"/>
      <c r="I345" s="215"/>
      <c r="J345" s="226">
        <f>BK345</f>
        <v>0</v>
      </c>
      <c r="K345" s="212"/>
      <c r="L345" s="217"/>
      <c r="M345" s="218"/>
      <c r="N345" s="219"/>
      <c r="O345" s="219"/>
      <c r="P345" s="220">
        <f>P346</f>
        <v>0</v>
      </c>
      <c r="Q345" s="219"/>
      <c r="R345" s="220">
        <f>R346</f>
        <v>0</v>
      </c>
      <c r="S345" s="219"/>
      <c r="T345" s="221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2" t="s">
        <v>86</v>
      </c>
      <c r="AT345" s="223" t="s">
        <v>77</v>
      </c>
      <c r="AU345" s="223" t="s">
        <v>86</v>
      </c>
      <c r="AY345" s="222" t="s">
        <v>150</v>
      </c>
      <c r="BK345" s="224">
        <f>BK346</f>
        <v>0</v>
      </c>
    </row>
    <row r="346" s="2" customFormat="1" ht="24.15" customHeight="1">
      <c r="A346" s="39"/>
      <c r="B346" s="40"/>
      <c r="C346" s="227" t="s">
        <v>653</v>
      </c>
      <c r="D346" s="227" t="s">
        <v>156</v>
      </c>
      <c r="E346" s="228" t="s">
        <v>1470</v>
      </c>
      <c r="F346" s="229" t="s">
        <v>1471</v>
      </c>
      <c r="G346" s="230" t="s">
        <v>494</v>
      </c>
      <c r="H346" s="231">
        <v>387.40199999999999</v>
      </c>
      <c r="I346" s="232"/>
      <c r="J346" s="233">
        <f>ROUND(I346*H346,2)</f>
        <v>0</v>
      </c>
      <c r="K346" s="229" t="s">
        <v>160</v>
      </c>
      <c r="L346" s="45"/>
      <c r="M346" s="300" t="s">
        <v>1</v>
      </c>
      <c r="N346" s="301" t="s">
        <v>43</v>
      </c>
      <c r="O346" s="302"/>
      <c r="P346" s="303">
        <f>O346*H346</f>
        <v>0</v>
      </c>
      <c r="Q346" s="303">
        <v>0</v>
      </c>
      <c r="R346" s="303">
        <f>Q346*H346</f>
        <v>0</v>
      </c>
      <c r="S346" s="303">
        <v>0</v>
      </c>
      <c r="T346" s="30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149</v>
      </c>
      <c r="AT346" s="238" t="s">
        <v>156</v>
      </c>
      <c r="AU346" s="238" t="s">
        <v>88</v>
      </c>
      <c r="AY346" s="18" t="s">
        <v>150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86</v>
      </c>
      <c r="BK346" s="239">
        <f>ROUND(I346*H346,2)</f>
        <v>0</v>
      </c>
      <c r="BL346" s="18" t="s">
        <v>149</v>
      </c>
      <c r="BM346" s="238" t="s">
        <v>1472</v>
      </c>
    </row>
    <row r="347" s="2" customFormat="1" ht="6.96" customHeight="1">
      <c r="A347" s="39"/>
      <c r="B347" s="67"/>
      <c r="C347" s="68"/>
      <c r="D347" s="68"/>
      <c r="E347" s="68"/>
      <c r="F347" s="68"/>
      <c r="G347" s="68"/>
      <c r="H347" s="68"/>
      <c r="I347" s="68"/>
      <c r="J347" s="68"/>
      <c r="K347" s="68"/>
      <c r="L347" s="45"/>
      <c r="M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</row>
  </sheetData>
  <sheetProtection sheet="1" autoFilter="0" formatColumns="0" formatRows="0" objects="1" scenarios="1" spinCount="100000" saltValue="MD7zhA+rSWeu6UKD91AN4FiwzRiHL8629/M9v3zL1ggfnOkCy+zcVYPw6btkv84qqDxQbKcqqQ1eJce9dXDNKg==" hashValue="5F9CiPl+kMtZiqKhzIP/39Xfdq89sxFkIwjdqFlEWev/evcuGI0LfQWR7G7OYwuLipkygddErHopkHR8Blx4OQ==" algorithmName="SHA-512" password="CC35"/>
  <autoFilter ref="C123:K34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1853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1854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1855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ROUND((SUM(BE125:BE231)),  2)</f>
        <v>0</v>
      </c>
      <c r="G35" s="39"/>
      <c r="H35" s="39"/>
      <c r="I35" s="165">
        <v>0.20999999999999999</v>
      </c>
      <c r="J35" s="164">
        <f>ROUND(((SUM(BE125:BE231))*I35),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ROUND((SUM(BF125:BF231)),  2)</f>
        <v>0</v>
      </c>
      <c r="G36" s="39"/>
      <c r="H36" s="39"/>
      <c r="I36" s="165">
        <v>0.14999999999999999</v>
      </c>
      <c r="J36" s="164">
        <f>ROUND(((SUM(BF125:BF231))*I36),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ROUND((SUM(BG125:BG231)),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ROUND((SUM(BH125:BH231)),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ROUND((SUM(BI125:BI231)),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1853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1854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304a - Vodovodní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J175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J183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J230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1853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1854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304a - Vodovodní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54.662175519999998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P127+P175+P183+P230</f>
        <v>0</v>
      </c>
      <c r="Q126" s="219"/>
      <c r="R126" s="220">
        <f>R127+R175+R183+R230</f>
        <v>54.662175519999998</v>
      </c>
      <c r="S126" s="219"/>
      <c r="T126" s="221">
        <f>T127+T175+T183+T230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BK127+BK175+BK183+BK230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SUM(P128:P174)</f>
        <v>0</v>
      </c>
      <c r="Q127" s="219"/>
      <c r="R127" s="220">
        <f>SUM(R128:R174)</f>
        <v>53.666423999999999</v>
      </c>
      <c r="S127" s="219"/>
      <c r="T127" s="221">
        <f>SUM(T128:T174)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SUM(BK128:BK174)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1856</v>
      </c>
      <c r="F128" s="229" t="s">
        <v>1857</v>
      </c>
      <c r="G128" s="230" t="s">
        <v>1161</v>
      </c>
      <c r="H128" s="231">
        <v>80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0.0024000000000000002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1858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1163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1859</v>
      </c>
      <c r="G130" s="252"/>
      <c r="H130" s="255">
        <v>80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1860</v>
      </c>
      <c r="F131" s="229" t="s">
        <v>1861</v>
      </c>
      <c r="G131" s="230" t="s">
        <v>401</v>
      </c>
      <c r="H131" s="231">
        <v>111.44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1862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1863</v>
      </c>
      <c r="G132" s="252"/>
      <c r="H132" s="255">
        <v>111.44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1170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1864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1175</v>
      </c>
      <c r="F135" s="229" t="s">
        <v>1176</v>
      </c>
      <c r="G135" s="230" t="s">
        <v>401</v>
      </c>
      <c r="H135" s="231">
        <v>11.144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1865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1866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1867</v>
      </c>
      <c r="G137" s="252"/>
      <c r="H137" s="255">
        <v>11.144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1.75" customHeight="1">
      <c r="A138" s="39"/>
      <c r="B138" s="40"/>
      <c r="C138" s="227" t="s">
        <v>149</v>
      </c>
      <c r="D138" s="227" t="s">
        <v>156</v>
      </c>
      <c r="E138" s="228" t="s">
        <v>430</v>
      </c>
      <c r="F138" s="229" t="s">
        <v>431</v>
      </c>
      <c r="G138" s="230" t="s">
        <v>278</v>
      </c>
      <c r="H138" s="231">
        <v>278.60000000000002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0.00084000000000000003</v>
      </c>
      <c r="R138" s="236">
        <f>Q138*H138</f>
        <v>0.23402400000000004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1868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1869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1870</v>
      </c>
      <c r="G140" s="252"/>
      <c r="H140" s="255">
        <v>278.60000000000002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435</v>
      </c>
      <c r="F141" s="229" t="s">
        <v>436</v>
      </c>
      <c r="G141" s="230" t="s">
        <v>278</v>
      </c>
      <c r="H141" s="231">
        <v>278.60000000000002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1871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1872</v>
      </c>
      <c r="G142" s="252"/>
      <c r="H142" s="255">
        <v>278.60000000000002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1202</v>
      </c>
      <c r="F143" s="229" t="s">
        <v>1203</v>
      </c>
      <c r="G143" s="230" t="s">
        <v>401</v>
      </c>
      <c r="H143" s="231">
        <v>129.65000000000001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1873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1205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1874</v>
      </c>
      <c r="G145" s="252"/>
      <c r="H145" s="255">
        <v>129.65000000000001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476</v>
      </c>
      <c r="F146" s="229" t="s">
        <v>477</v>
      </c>
      <c r="G146" s="230" t="s">
        <v>401</v>
      </c>
      <c r="H146" s="231">
        <v>46.615000000000002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1875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480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1876</v>
      </c>
      <c r="G148" s="252"/>
      <c r="H148" s="255">
        <v>111.44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1877</v>
      </c>
      <c r="G149" s="252"/>
      <c r="H149" s="255">
        <v>-64.825000000000003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311</v>
      </c>
      <c r="G150" s="266"/>
      <c r="H150" s="269">
        <v>46.615000000000002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487</v>
      </c>
      <c r="F151" s="229" t="s">
        <v>488</v>
      </c>
      <c r="G151" s="230" t="s">
        <v>401</v>
      </c>
      <c r="H151" s="231">
        <v>466.14999999999998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1878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480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1879</v>
      </c>
      <c r="G153" s="252"/>
      <c r="H153" s="255">
        <v>466.14999999999998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1212</v>
      </c>
      <c r="F154" s="229" t="s">
        <v>1213</v>
      </c>
      <c r="G154" s="230" t="s">
        <v>401</v>
      </c>
      <c r="H154" s="231">
        <v>64.825000000000003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1880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1215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1881</v>
      </c>
      <c r="G156" s="252"/>
      <c r="H156" s="255">
        <v>64.825000000000003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492</v>
      </c>
      <c r="F157" s="229" t="s">
        <v>493</v>
      </c>
      <c r="G157" s="230" t="s">
        <v>494</v>
      </c>
      <c r="H157" s="231">
        <v>83.906999999999996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1882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1883</v>
      </c>
      <c r="G158" s="252"/>
      <c r="H158" s="255">
        <v>83.906999999999996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519</v>
      </c>
      <c r="F159" s="229" t="s">
        <v>520</v>
      </c>
      <c r="G159" s="230" t="s">
        <v>401</v>
      </c>
      <c r="H159" s="231">
        <v>64.825000000000003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1884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1885</v>
      </c>
      <c r="G160" s="252"/>
      <c r="H160" s="255">
        <v>111.44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1886</v>
      </c>
      <c r="G161" s="252"/>
      <c r="H161" s="255">
        <v>-26.715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1887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1888</v>
      </c>
      <c r="G163" s="252"/>
      <c r="H163" s="255">
        <v>-7.96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1504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1889</v>
      </c>
      <c r="G165" s="252"/>
      <c r="H165" s="255">
        <v>-11.94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1228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5" customFormat="1">
      <c r="A167" s="15"/>
      <c r="B167" s="265"/>
      <c r="C167" s="266"/>
      <c r="D167" s="242" t="s">
        <v>163</v>
      </c>
      <c r="E167" s="267" t="s">
        <v>1</v>
      </c>
      <c r="F167" s="268" t="s">
        <v>311</v>
      </c>
      <c r="G167" s="266"/>
      <c r="H167" s="269">
        <v>64.825000000000003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163</v>
      </c>
      <c r="AU167" s="275" t="s">
        <v>88</v>
      </c>
      <c r="AV167" s="15" t="s">
        <v>149</v>
      </c>
      <c r="AW167" s="15" t="s">
        <v>33</v>
      </c>
      <c r="AX167" s="15" t="s">
        <v>86</v>
      </c>
      <c r="AY167" s="275" t="s">
        <v>150</v>
      </c>
    </row>
    <row r="168" s="2" customFormat="1" ht="37.8" customHeight="1">
      <c r="A168" s="39"/>
      <c r="B168" s="40"/>
      <c r="C168" s="227" t="s">
        <v>222</v>
      </c>
      <c r="D168" s="227" t="s">
        <v>156</v>
      </c>
      <c r="E168" s="228" t="s">
        <v>533</v>
      </c>
      <c r="F168" s="229" t="s">
        <v>534</v>
      </c>
      <c r="G168" s="230" t="s">
        <v>401</v>
      </c>
      <c r="H168" s="231">
        <v>26.715</v>
      </c>
      <c r="I168" s="232"/>
      <c r="J168" s="233">
        <f>ROUND(I168*H168,2)</f>
        <v>0</v>
      </c>
      <c r="K168" s="229" t="s">
        <v>160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149</v>
      </c>
      <c r="AT168" s="238" t="s">
        <v>156</v>
      </c>
      <c r="AU168" s="238" t="s">
        <v>88</v>
      </c>
      <c r="AY168" s="18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86</v>
      </c>
      <c r="BK168" s="239">
        <f>ROUND(I168*H168,2)</f>
        <v>0</v>
      </c>
      <c r="BL168" s="18" t="s">
        <v>149</v>
      </c>
      <c r="BM168" s="238" t="s">
        <v>1890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1891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88</v>
      </c>
      <c r="AV169" s="13" t="s">
        <v>86</v>
      </c>
      <c r="AW169" s="13" t="s">
        <v>33</v>
      </c>
      <c r="AX169" s="13" t="s">
        <v>78</v>
      </c>
      <c r="AY169" s="250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1892</v>
      </c>
      <c r="G170" s="252"/>
      <c r="H170" s="255">
        <v>21.358000000000001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4" customFormat="1">
      <c r="A171" s="14"/>
      <c r="B171" s="251"/>
      <c r="C171" s="252"/>
      <c r="D171" s="242" t="s">
        <v>163</v>
      </c>
      <c r="E171" s="253" t="s">
        <v>1</v>
      </c>
      <c r="F171" s="254" t="s">
        <v>1893</v>
      </c>
      <c r="G171" s="252"/>
      <c r="H171" s="255">
        <v>5.3570000000000002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163</v>
      </c>
      <c r="AU171" s="261" t="s">
        <v>88</v>
      </c>
      <c r="AV171" s="14" t="s">
        <v>88</v>
      </c>
      <c r="AW171" s="14" t="s">
        <v>33</v>
      </c>
      <c r="AX171" s="14" t="s">
        <v>78</v>
      </c>
      <c r="AY171" s="261" t="s">
        <v>150</v>
      </c>
    </row>
    <row r="172" s="15" customFormat="1">
      <c r="A172" s="15"/>
      <c r="B172" s="265"/>
      <c r="C172" s="266"/>
      <c r="D172" s="242" t="s">
        <v>163</v>
      </c>
      <c r="E172" s="267" t="s">
        <v>1</v>
      </c>
      <c r="F172" s="268" t="s">
        <v>311</v>
      </c>
      <c r="G172" s="266"/>
      <c r="H172" s="269">
        <v>26.715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163</v>
      </c>
      <c r="AU172" s="275" t="s">
        <v>88</v>
      </c>
      <c r="AV172" s="15" t="s">
        <v>149</v>
      </c>
      <c r="AW172" s="15" t="s">
        <v>33</v>
      </c>
      <c r="AX172" s="15" t="s">
        <v>86</v>
      </c>
      <c r="AY172" s="275" t="s">
        <v>150</v>
      </c>
    </row>
    <row r="173" s="2" customFormat="1" ht="16.5" customHeight="1">
      <c r="A173" s="39"/>
      <c r="B173" s="40"/>
      <c r="C173" s="276" t="s">
        <v>229</v>
      </c>
      <c r="D173" s="276" t="s">
        <v>510</v>
      </c>
      <c r="E173" s="277" t="s">
        <v>544</v>
      </c>
      <c r="F173" s="278" t="s">
        <v>545</v>
      </c>
      <c r="G173" s="279" t="s">
        <v>494</v>
      </c>
      <c r="H173" s="280">
        <v>53.43</v>
      </c>
      <c r="I173" s="281"/>
      <c r="J173" s="282">
        <f>ROUND(I173*H173,2)</f>
        <v>0</v>
      </c>
      <c r="K173" s="278" t="s">
        <v>160</v>
      </c>
      <c r="L173" s="283"/>
      <c r="M173" s="284" t="s">
        <v>1</v>
      </c>
      <c r="N173" s="285" t="s">
        <v>43</v>
      </c>
      <c r="O173" s="92"/>
      <c r="P173" s="236">
        <f>O173*H173</f>
        <v>0</v>
      </c>
      <c r="Q173" s="236">
        <v>1</v>
      </c>
      <c r="R173" s="236">
        <f>Q173*H173</f>
        <v>53.43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197</v>
      </c>
      <c r="AT173" s="238" t="s">
        <v>510</v>
      </c>
      <c r="AU173" s="238" t="s">
        <v>88</v>
      </c>
      <c r="AY173" s="18" t="s">
        <v>150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86</v>
      </c>
      <c r="BK173" s="239">
        <f>ROUND(I173*H173,2)</f>
        <v>0</v>
      </c>
      <c r="BL173" s="18" t="s">
        <v>149</v>
      </c>
      <c r="BM173" s="238" t="s">
        <v>1894</v>
      </c>
    </row>
    <row r="174" s="14" customFormat="1">
      <c r="A174" s="14"/>
      <c r="B174" s="251"/>
      <c r="C174" s="252"/>
      <c r="D174" s="242" t="s">
        <v>163</v>
      </c>
      <c r="E174" s="253" t="s">
        <v>1</v>
      </c>
      <c r="F174" s="254" t="s">
        <v>1895</v>
      </c>
      <c r="G174" s="252"/>
      <c r="H174" s="255">
        <v>53.43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163</v>
      </c>
      <c r="AU174" s="261" t="s">
        <v>88</v>
      </c>
      <c r="AV174" s="14" t="s">
        <v>88</v>
      </c>
      <c r="AW174" s="14" t="s">
        <v>33</v>
      </c>
      <c r="AX174" s="14" t="s">
        <v>86</v>
      </c>
      <c r="AY174" s="261" t="s">
        <v>150</v>
      </c>
    </row>
    <row r="175" s="12" customFormat="1" ht="22.8" customHeight="1">
      <c r="A175" s="12"/>
      <c r="B175" s="211"/>
      <c r="C175" s="212"/>
      <c r="D175" s="213" t="s">
        <v>77</v>
      </c>
      <c r="E175" s="225" t="s">
        <v>149</v>
      </c>
      <c r="F175" s="225" t="s">
        <v>658</v>
      </c>
      <c r="G175" s="212"/>
      <c r="H175" s="212"/>
      <c r="I175" s="215"/>
      <c r="J175" s="226">
        <f>BK175</f>
        <v>0</v>
      </c>
      <c r="K175" s="212"/>
      <c r="L175" s="217"/>
      <c r="M175" s="218"/>
      <c r="N175" s="219"/>
      <c r="O175" s="219"/>
      <c r="P175" s="220">
        <f>SUM(P176:P182)</f>
        <v>0</v>
      </c>
      <c r="Q175" s="219"/>
      <c r="R175" s="220">
        <f>SUM(R176:R182)</f>
        <v>0</v>
      </c>
      <c r="S175" s="219"/>
      <c r="T175" s="221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2" t="s">
        <v>86</v>
      </c>
      <c r="AT175" s="223" t="s">
        <v>77</v>
      </c>
      <c r="AU175" s="223" t="s">
        <v>86</v>
      </c>
      <c r="AY175" s="222" t="s">
        <v>150</v>
      </c>
      <c r="BK175" s="224">
        <f>SUM(BK176:BK182)</f>
        <v>0</v>
      </c>
    </row>
    <row r="176" s="2" customFormat="1" ht="16.5" customHeight="1">
      <c r="A176" s="39"/>
      <c r="B176" s="40"/>
      <c r="C176" s="227" t="s">
        <v>236</v>
      </c>
      <c r="D176" s="227" t="s">
        <v>156</v>
      </c>
      <c r="E176" s="228" t="s">
        <v>1239</v>
      </c>
      <c r="F176" s="229" t="s">
        <v>1240</v>
      </c>
      <c r="G176" s="230" t="s">
        <v>401</v>
      </c>
      <c r="H176" s="231">
        <v>11.94</v>
      </c>
      <c r="I176" s="232"/>
      <c r="J176" s="233">
        <f>ROUND(I176*H176,2)</f>
        <v>0</v>
      </c>
      <c r="K176" s="229" t="s">
        <v>160</v>
      </c>
      <c r="L176" s="45"/>
      <c r="M176" s="234" t="s">
        <v>1</v>
      </c>
      <c r="N176" s="235" t="s">
        <v>43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149</v>
      </c>
      <c r="AT176" s="238" t="s">
        <v>156</v>
      </c>
      <c r="AU176" s="238" t="s">
        <v>88</v>
      </c>
      <c r="AY176" s="18" t="s">
        <v>150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86</v>
      </c>
      <c r="BK176" s="239">
        <f>ROUND(I176*H176,2)</f>
        <v>0</v>
      </c>
      <c r="BL176" s="18" t="s">
        <v>149</v>
      </c>
      <c r="BM176" s="238" t="s">
        <v>1896</v>
      </c>
    </row>
    <row r="177" s="13" customFormat="1">
      <c r="A177" s="13"/>
      <c r="B177" s="240"/>
      <c r="C177" s="241"/>
      <c r="D177" s="242" t="s">
        <v>163</v>
      </c>
      <c r="E177" s="243" t="s">
        <v>1</v>
      </c>
      <c r="F177" s="244" t="s">
        <v>1242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163</v>
      </c>
      <c r="AU177" s="250" t="s">
        <v>88</v>
      </c>
      <c r="AV177" s="13" t="s">
        <v>86</v>
      </c>
      <c r="AW177" s="13" t="s">
        <v>33</v>
      </c>
      <c r="AX177" s="13" t="s">
        <v>78</v>
      </c>
      <c r="AY177" s="250" t="s">
        <v>150</v>
      </c>
    </row>
    <row r="178" s="13" customFormat="1">
      <c r="A178" s="13"/>
      <c r="B178" s="240"/>
      <c r="C178" s="241"/>
      <c r="D178" s="242" t="s">
        <v>163</v>
      </c>
      <c r="E178" s="243" t="s">
        <v>1</v>
      </c>
      <c r="F178" s="244" t="s">
        <v>1243</v>
      </c>
      <c r="G178" s="241"/>
      <c r="H178" s="243" t="s">
        <v>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163</v>
      </c>
      <c r="AU178" s="250" t="s">
        <v>88</v>
      </c>
      <c r="AV178" s="13" t="s">
        <v>86</v>
      </c>
      <c r="AW178" s="13" t="s">
        <v>33</v>
      </c>
      <c r="AX178" s="13" t="s">
        <v>78</v>
      </c>
      <c r="AY178" s="250" t="s">
        <v>150</v>
      </c>
    </row>
    <row r="179" s="14" customFormat="1">
      <c r="A179" s="14"/>
      <c r="B179" s="251"/>
      <c r="C179" s="252"/>
      <c r="D179" s="242" t="s">
        <v>163</v>
      </c>
      <c r="E179" s="253" t="s">
        <v>1</v>
      </c>
      <c r="F179" s="254" t="s">
        <v>1897</v>
      </c>
      <c r="G179" s="252"/>
      <c r="H179" s="255">
        <v>11.94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163</v>
      </c>
      <c r="AU179" s="261" t="s">
        <v>88</v>
      </c>
      <c r="AV179" s="14" t="s">
        <v>88</v>
      </c>
      <c r="AW179" s="14" t="s">
        <v>33</v>
      </c>
      <c r="AX179" s="14" t="s">
        <v>86</v>
      </c>
      <c r="AY179" s="261" t="s">
        <v>150</v>
      </c>
    </row>
    <row r="180" s="2" customFormat="1" ht="21.75" customHeight="1">
      <c r="A180" s="39"/>
      <c r="B180" s="40"/>
      <c r="C180" s="227" t="s">
        <v>8</v>
      </c>
      <c r="D180" s="227" t="s">
        <v>156</v>
      </c>
      <c r="E180" s="228" t="s">
        <v>665</v>
      </c>
      <c r="F180" s="229" t="s">
        <v>666</v>
      </c>
      <c r="G180" s="230" t="s">
        <v>401</v>
      </c>
      <c r="H180" s="231">
        <v>7.96</v>
      </c>
      <c r="I180" s="232"/>
      <c r="J180" s="233">
        <f>ROUND(I180*H180,2)</f>
        <v>0</v>
      </c>
      <c r="K180" s="229" t="s">
        <v>160</v>
      </c>
      <c r="L180" s="45"/>
      <c r="M180" s="234" t="s">
        <v>1</v>
      </c>
      <c r="N180" s="235" t="s">
        <v>43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149</v>
      </c>
      <c r="AT180" s="238" t="s">
        <v>156</v>
      </c>
      <c r="AU180" s="238" t="s">
        <v>88</v>
      </c>
      <c r="AY180" s="18" t="s">
        <v>150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86</v>
      </c>
      <c r="BK180" s="239">
        <f>ROUND(I180*H180,2)</f>
        <v>0</v>
      </c>
      <c r="BL180" s="18" t="s">
        <v>149</v>
      </c>
      <c r="BM180" s="238" t="s">
        <v>1898</v>
      </c>
    </row>
    <row r="181" s="13" customFormat="1">
      <c r="A181" s="13"/>
      <c r="B181" s="240"/>
      <c r="C181" s="241"/>
      <c r="D181" s="242" t="s">
        <v>163</v>
      </c>
      <c r="E181" s="243" t="s">
        <v>1</v>
      </c>
      <c r="F181" s="244" t="s">
        <v>1899</v>
      </c>
      <c r="G181" s="241"/>
      <c r="H181" s="243" t="s">
        <v>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163</v>
      </c>
      <c r="AU181" s="250" t="s">
        <v>88</v>
      </c>
      <c r="AV181" s="13" t="s">
        <v>86</v>
      </c>
      <c r="AW181" s="13" t="s">
        <v>33</v>
      </c>
      <c r="AX181" s="13" t="s">
        <v>78</v>
      </c>
      <c r="AY181" s="250" t="s">
        <v>150</v>
      </c>
    </row>
    <row r="182" s="14" customFormat="1">
      <c r="A182" s="14"/>
      <c r="B182" s="251"/>
      <c r="C182" s="252"/>
      <c r="D182" s="242" t="s">
        <v>163</v>
      </c>
      <c r="E182" s="253" t="s">
        <v>1</v>
      </c>
      <c r="F182" s="254" t="s">
        <v>1900</v>
      </c>
      <c r="G182" s="252"/>
      <c r="H182" s="255">
        <v>7.96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163</v>
      </c>
      <c r="AU182" s="261" t="s">
        <v>88</v>
      </c>
      <c r="AV182" s="14" t="s">
        <v>88</v>
      </c>
      <c r="AW182" s="14" t="s">
        <v>33</v>
      </c>
      <c r="AX182" s="14" t="s">
        <v>86</v>
      </c>
      <c r="AY182" s="261" t="s">
        <v>150</v>
      </c>
    </row>
    <row r="183" s="12" customFormat="1" ht="22.8" customHeight="1">
      <c r="A183" s="12"/>
      <c r="B183" s="211"/>
      <c r="C183" s="212"/>
      <c r="D183" s="213" t="s">
        <v>77</v>
      </c>
      <c r="E183" s="225" t="s">
        <v>197</v>
      </c>
      <c r="F183" s="225" t="s">
        <v>808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SUM(P184:P229)</f>
        <v>0</v>
      </c>
      <c r="Q183" s="219"/>
      <c r="R183" s="220">
        <f>SUM(R184:R229)</f>
        <v>0.99575152</v>
      </c>
      <c r="S183" s="219"/>
      <c r="T183" s="221">
        <f>SUM(T184:T229)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86</v>
      </c>
      <c r="AT183" s="223" t="s">
        <v>77</v>
      </c>
      <c r="AU183" s="223" t="s">
        <v>86</v>
      </c>
      <c r="AY183" s="222" t="s">
        <v>150</v>
      </c>
      <c r="BK183" s="224">
        <f>SUM(BK184:BK229)</f>
        <v>0</v>
      </c>
    </row>
    <row r="184" s="2" customFormat="1" ht="24.15" customHeight="1">
      <c r="A184" s="39"/>
      <c r="B184" s="40"/>
      <c r="C184" s="227" t="s">
        <v>248</v>
      </c>
      <c r="D184" s="227" t="s">
        <v>156</v>
      </c>
      <c r="E184" s="228" t="s">
        <v>1901</v>
      </c>
      <c r="F184" s="229" t="s">
        <v>1902</v>
      </c>
      <c r="G184" s="230" t="s">
        <v>389</v>
      </c>
      <c r="H184" s="231">
        <v>80.900000000000006</v>
      </c>
      <c r="I184" s="232"/>
      <c r="J184" s="233">
        <f>ROUND(I184*H184,2)</f>
        <v>0</v>
      </c>
      <c r="K184" s="229" t="s">
        <v>160</v>
      </c>
      <c r="L184" s="45"/>
      <c r="M184" s="234" t="s">
        <v>1</v>
      </c>
      <c r="N184" s="235" t="s">
        <v>43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149</v>
      </c>
      <c r="AT184" s="238" t="s">
        <v>156</v>
      </c>
      <c r="AU184" s="238" t="s">
        <v>88</v>
      </c>
      <c r="AY184" s="18" t="s">
        <v>150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86</v>
      </c>
      <c r="BK184" s="239">
        <f>ROUND(I184*H184,2)</f>
        <v>0</v>
      </c>
      <c r="BL184" s="18" t="s">
        <v>149</v>
      </c>
      <c r="BM184" s="238" t="s">
        <v>1903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1904</v>
      </c>
      <c r="G185" s="252"/>
      <c r="H185" s="255">
        <v>80.900000000000006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86</v>
      </c>
      <c r="AY185" s="261" t="s">
        <v>150</v>
      </c>
    </row>
    <row r="186" s="2" customFormat="1" ht="16.5" customHeight="1">
      <c r="A186" s="39"/>
      <c r="B186" s="40"/>
      <c r="C186" s="276" t="s">
        <v>255</v>
      </c>
      <c r="D186" s="276" t="s">
        <v>510</v>
      </c>
      <c r="E186" s="277" t="s">
        <v>1905</v>
      </c>
      <c r="F186" s="278" t="s">
        <v>1906</v>
      </c>
      <c r="G186" s="279" t="s">
        <v>389</v>
      </c>
      <c r="H186" s="280">
        <v>82.114000000000004</v>
      </c>
      <c r="I186" s="281"/>
      <c r="J186" s="282">
        <f>ROUND(I186*H186,2)</f>
        <v>0</v>
      </c>
      <c r="K186" s="278" t="s">
        <v>160</v>
      </c>
      <c r="L186" s="283"/>
      <c r="M186" s="284" t="s">
        <v>1</v>
      </c>
      <c r="N186" s="285" t="s">
        <v>43</v>
      </c>
      <c r="O186" s="92"/>
      <c r="P186" s="236">
        <f>O186*H186</f>
        <v>0</v>
      </c>
      <c r="Q186" s="236">
        <v>0.00027</v>
      </c>
      <c r="R186" s="236">
        <f>Q186*H186</f>
        <v>0.022170780000000001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197</v>
      </c>
      <c r="AT186" s="238" t="s">
        <v>510</v>
      </c>
      <c r="AU186" s="238" t="s">
        <v>88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86</v>
      </c>
      <c r="BK186" s="239">
        <f>ROUND(I186*H186,2)</f>
        <v>0</v>
      </c>
      <c r="BL186" s="18" t="s">
        <v>149</v>
      </c>
      <c r="BM186" s="238" t="s">
        <v>1907</v>
      </c>
    </row>
    <row r="187" s="14" customFormat="1">
      <c r="A187" s="14"/>
      <c r="B187" s="251"/>
      <c r="C187" s="252"/>
      <c r="D187" s="242" t="s">
        <v>163</v>
      </c>
      <c r="E187" s="253" t="s">
        <v>1</v>
      </c>
      <c r="F187" s="254" t="s">
        <v>1908</v>
      </c>
      <c r="G187" s="252"/>
      <c r="H187" s="255">
        <v>80.900000000000006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163</v>
      </c>
      <c r="AU187" s="261" t="s">
        <v>88</v>
      </c>
      <c r="AV187" s="14" t="s">
        <v>88</v>
      </c>
      <c r="AW187" s="14" t="s">
        <v>33</v>
      </c>
      <c r="AX187" s="14" t="s">
        <v>86</v>
      </c>
      <c r="AY187" s="261" t="s">
        <v>150</v>
      </c>
    </row>
    <row r="188" s="14" customFormat="1">
      <c r="A188" s="14"/>
      <c r="B188" s="251"/>
      <c r="C188" s="252"/>
      <c r="D188" s="242" t="s">
        <v>163</v>
      </c>
      <c r="E188" s="252"/>
      <c r="F188" s="254" t="s">
        <v>1909</v>
      </c>
      <c r="G188" s="252"/>
      <c r="H188" s="255">
        <v>82.114000000000004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163</v>
      </c>
      <c r="AU188" s="261" t="s">
        <v>88</v>
      </c>
      <c r="AV188" s="14" t="s">
        <v>88</v>
      </c>
      <c r="AW188" s="14" t="s">
        <v>4</v>
      </c>
      <c r="AX188" s="14" t="s">
        <v>86</v>
      </c>
      <c r="AY188" s="261" t="s">
        <v>150</v>
      </c>
    </row>
    <row r="189" s="2" customFormat="1" ht="24.15" customHeight="1">
      <c r="A189" s="39"/>
      <c r="B189" s="40"/>
      <c r="C189" s="227" t="s">
        <v>357</v>
      </c>
      <c r="D189" s="227" t="s">
        <v>156</v>
      </c>
      <c r="E189" s="228" t="s">
        <v>1910</v>
      </c>
      <c r="F189" s="229" t="s">
        <v>1911</v>
      </c>
      <c r="G189" s="230" t="s">
        <v>389</v>
      </c>
      <c r="H189" s="231">
        <v>18.600000000000001</v>
      </c>
      <c r="I189" s="232"/>
      <c r="J189" s="233">
        <f>ROUND(I189*H189,2)</f>
        <v>0</v>
      </c>
      <c r="K189" s="229" t="s">
        <v>160</v>
      </c>
      <c r="L189" s="45"/>
      <c r="M189" s="234" t="s">
        <v>1</v>
      </c>
      <c r="N189" s="235" t="s">
        <v>43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149</v>
      </c>
      <c r="AT189" s="238" t="s">
        <v>156</v>
      </c>
      <c r="AU189" s="238" t="s">
        <v>88</v>
      </c>
      <c r="AY189" s="18" t="s">
        <v>150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86</v>
      </c>
      <c r="BK189" s="239">
        <f>ROUND(I189*H189,2)</f>
        <v>0</v>
      </c>
      <c r="BL189" s="18" t="s">
        <v>149</v>
      </c>
      <c r="BM189" s="238" t="s">
        <v>1912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1913</v>
      </c>
      <c r="G190" s="252"/>
      <c r="H190" s="255">
        <v>18.600000000000001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86</v>
      </c>
      <c r="AY190" s="261" t="s">
        <v>150</v>
      </c>
    </row>
    <row r="191" s="2" customFormat="1" ht="16.5" customHeight="1">
      <c r="A191" s="39"/>
      <c r="B191" s="40"/>
      <c r="C191" s="276" t="s">
        <v>364</v>
      </c>
      <c r="D191" s="276" t="s">
        <v>510</v>
      </c>
      <c r="E191" s="277" t="s">
        <v>1914</v>
      </c>
      <c r="F191" s="278" t="s">
        <v>1915</v>
      </c>
      <c r="G191" s="279" t="s">
        <v>389</v>
      </c>
      <c r="H191" s="280">
        <v>18.879000000000001</v>
      </c>
      <c r="I191" s="281"/>
      <c r="J191" s="282">
        <f>ROUND(I191*H191,2)</f>
        <v>0</v>
      </c>
      <c r="K191" s="278" t="s">
        <v>160</v>
      </c>
      <c r="L191" s="283"/>
      <c r="M191" s="284" t="s">
        <v>1</v>
      </c>
      <c r="N191" s="285" t="s">
        <v>43</v>
      </c>
      <c r="O191" s="92"/>
      <c r="P191" s="236">
        <f>O191*H191</f>
        <v>0</v>
      </c>
      <c r="Q191" s="236">
        <v>0.00106</v>
      </c>
      <c r="R191" s="236">
        <f>Q191*H191</f>
        <v>0.02001174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197</v>
      </c>
      <c r="AT191" s="238" t="s">
        <v>510</v>
      </c>
      <c r="AU191" s="238" t="s">
        <v>88</v>
      </c>
      <c r="AY191" s="18" t="s">
        <v>150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86</v>
      </c>
      <c r="BK191" s="239">
        <f>ROUND(I191*H191,2)</f>
        <v>0</v>
      </c>
      <c r="BL191" s="18" t="s">
        <v>149</v>
      </c>
      <c r="BM191" s="238" t="s">
        <v>1916</v>
      </c>
    </row>
    <row r="192" s="14" customFormat="1">
      <c r="A192" s="14"/>
      <c r="B192" s="251"/>
      <c r="C192" s="252"/>
      <c r="D192" s="242" t="s">
        <v>163</v>
      </c>
      <c r="E192" s="253" t="s">
        <v>1</v>
      </c>
      <c r="F192" s="254" t="s">
        <v>1917</v>
      </c>
      <c r="G192" s="252"/>
      <c r="H192" s="255">
        <v>18.600000000000001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163</v>
      </c>
      <c r="AU192" s="261" t="s">
        <v>88</v>
      </c>
      <c r="AV192" s="14" t="s">
        <v>88</v>
      </c>
      <c r="AW192" s="14" t="s">
        <v>33</v>
      </c>
      <c r="AX192" s="14" t="s">
        <v>86</v>
      </c>
      <c r="AY192" s="261" t="s">
        <v>150</v>
      </c>
    </row>
    <row r="193" s="14" customFormat="1">
      <c r="A193" s="14"/>
      <c r="B193" s="251"/>
      <c r="C193" s="252"/>
      <c r="D193" s="242" t="s">
        <v>163</v>
      </c>
      <c r="E193" s="252"/>
      <c r="F193" s="254" t="s">
        <v>1918</v>
      </c>
      <c r="G193" s="252"/>
      <c r="H193" s="255">
        <v>18.879000000000001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4</v>
      </c>
      <c r="AX193" s="14" t="s">
        <v>86</v>
      </c>
      <c r="AY193" s="261" t="s">
        <v>150</v>
      </c>
    </row>
    <row r="194" s="2" customFormat="1" ht="16.5" customHeight="1">
      <c r="A194" s="39"/>
      <c r="B194" s="40"/>
      <c r="C194" s="227" t="s">
        <v>370</v>
      </c>
      <c r="D194" s="227" t="s">
        <v>156</v>
      </c>
      <c r="E194" s="228" t="s">
        <v>1919</v>
      </c>
      <c r="F194" s="229" t="s">
        <v>1920</v>
      </c>
      <c r="G194" s="230" t="s">
        <v>283</v>
      </c>
      <c r="H194" s="231">
        <v>4</v>
      </c>
      <c r="I194" s="232"/>
      <c r="J194" s="233">
        <f>ROUND(I194*H194,2)</f>
        <v>0</v>
      </c>
      <c r="K194" s="229" t="s">
        <v>160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0.00038000000000000002</v>
      </c>
      <c r="R194" s="236">
        <f>Q194*H194</f>
        <v>0.0015200000000000001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149</v>
      </c>
      <c r="AT194" s="238" t="s">
        <v>156</v>
      </c>
      <c r="AU194" s="238" t="s">
        <v>88</v>
      </c>
      <c r="AY194" s="18" t="s">
        <v>150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86</v>
      </c>
      <c r="BK194" s="239">
        <f>ROUND(I194*H194,2)</f>
        <v>0</v>
      </c>
      <c r="BL194" s="18" t="s">
        <v>149</v>
      </c>
      <c r="BM194" s="238" t="s">
        <v>1921</v>
      </c>
    </row>
    <row r="195" s="13" customFormat="1">
      <c r="A195" s="13"/>
      <c r="B195" s="240"/>
      <c r="C195" s="241"/>
      <c r="D195" s="242" t="s">
        <v>163</v>
      </c>
      <c r="E195" s="243" t="s">
        <v>1</v>
      </c>
      <c r="F195" s="244" t="s">
        <v>1922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163</v>
      </c>
      <c r="AU195" s="250" t="s">
        <v>88</v>
      </c>
      <c r="AV195" s="13" t="s">
        <v>86</v>
      </c>
      <c r="AW195" s="13" t="s">
        <v>33</v>
      </c>
      <c r="AX195" s="13" t="s">
        <v>78</v>
      </c>
      <c r="AY195" s="250" t="s">
        <v>150</v>
      </c>
    </row>
    <row r="196" s="13" customFormat="1">
      <c r="A196" s="13"/>
      <c r="B196" s="240"/>
      <c r="C196" s="241"/>
      <c r="D196" s="242" t="s">
        <v>163</v>
      </c>
      <c r="E196" s="243" t="s">
        <v>1</v>
      </c>
      <c r="F196" s="244" t="s">
        <v>1923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163</v>
      </c>
      <c r="AU196" s="250" t="s">
        <v>88</v>
      </c>
      <c r="AV196" s="13" t="s">
        <v>86</v>
      </c>
      <c r="AW196" s="13" t="s">
        <v>33</v>
      </c>
      <c r="AX196" s="13" t="s">
        <v>78</v>
      </c>
      <c r="AY196" s="250" t="s">
        <v>150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1924</v>
      </c>
      <c r="G197" s="252"/>
      <c r="H197" s="255">
        <v>4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86</v>
      </c>
      <c r="AY197" s="261" t="s">
        <v>150</v>
      </c>
    </row>
    <row r="198" s="2" customFormat="1" ht="16.5" customHeight="1">
      <c r="A198" s="39"/>
      <c r="B198" s="40"/>
      <c r="C198" s="227" t="s">
        <v>7</v>
      </c>
      <c r="D198" s="227" t="s">
        <v>156</v>
      </c>
      <c r="E198" s="228" t="s">
        <v>1925</v>
      </c>
      <c r="F198" s="229" t="s">
        <v>1926</v>
      </c>
      <c r="G198" s="230" t="s">
        <v>283</v>
      </c>
      <c r="H198" s="231">
        <v>1</v>
      </c>
      <c r="I198" s="232"/>
      <c r="J198" s="233">
        <f>ROUND(I198*H198,2)</f>
        <v>0</v>
      </c>
      <c r="K198" s="229" t="s">
        <v>160</v>
      </c>
      <c r="L198" s="45"/>
      <c r="M198" s="234" t="s">
        <v>1</v>
      </c>
      <c r="N198" s="235" t="s">
        <v>43</v>
      </c>
      <c r="O198" s="92"/>
      <c r="P198" s="236">
        <f>O198*H198</f>
        <v>0</v>
      </c>
      <c r="Q198" s="236">
        <v>0.0016299999999999999</v>
      </c>
      <c r="R198" s="236">
        <f>Q198*H198</f>
        <v>0.0016299999999999999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149</v>
      </c>
      <c r="AT198" s="238" t="s">
        <v>156</v>
      </c>
      <c r="AU198" s="238" t="s">
        <v>88</v>
      </c>
      <c r="AY198" s="18" t="s">
        <v>150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86</v>
      </c>
      <c r="BK198" s="239">
        <f>ROUND(I198*H198,2)</f>
        <v>0</v>
      </c>
      <c r="BL198" s="18" t="s">
        <v>149</v>
      </c>
      <c r="BM198" s="238" t="s">
        <v>1927</v>
      </c>
    </row>
    <row r="199" s="13" customFormat="1">
      <c r="A199" s="13"/>
      <c r="B199" s="240"/>
      <c r="C199" s="241"/>
      <c r="D199" s="242" t="s">
        <v>163</v>
      </c>
      <c r="E199" s="243" t="s">
        <v>1</v>
      </c>
      <c r="F199" s="244" t="s">
        <v>1928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163</v>
      </c>
      <c r="AU199" s="250" t="s">
        <v>88</v>
      </c>
      <c r="AV199" s="13" t="s">
        <v>86</v>
      </c>
      <c r="AW199" s="13" t="s">
        <v>33</v>
      </c>
      <c r="AX199" s="13" t="s">
        <v>78</v>
      </c>
      <c r="AY199" s="250" t="s">
        <v>150</v>
      </c>
    </row>
    <row r="200" s="13" customFormat="1">
      <c r="A200" s="13"/>
      <c r="B200" s="240"/>
      <c r="C200" s="241"/>
      <c r="D200" s="242" t="s">
        <v>163</v>
      </c>
      <c r="E200" s="243" t="s">
        <v>1</v>
      </c>
      <c r="F200" s="244" t="s">
        <v>1923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163</v>
      </c>
      <c r="AU200" s="250" t="s">
        <v>88</v>
      </c>
      <c r="AV200" s="13" t="s">
        <v>86</v>
      </c>
      <c r="AW200" s="13" t="s">
        <v>33</v>
      </c>
      <c r="AX200" s="13" t="s">
        <v>78</v>
      </c>
      <c r="AY200" s="250" t="s">
        <v>150</v>
      </c>
    </row>
    <row r="201" s="14" customFormat="1">
      <c r="A201" s="14"/>
      <c r="B201" s="251"/>
      <c r="C201" s="252"/>
      <c r="D201" s="242" t="s">
        <v>163</v>
      </c>
      <c r="E201" s="253" t="s">
        <v>1</v>
      </c>
      <c r="F201" s="254" t="s">
        <v>1929</v>
      </c>
      <c r="G201" s="252"/>
      <c r="H201" s="255">
        <v>1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163</v>
      </c>
      <c r="AU201" s="261" t="s">
        <v>88</v>
      </c>
      <c r="AV201" s="14" t="s">
        <v>88</v>
      </c>
      <c r="AW201" s="14" t="s">
        <v>33</v>
      </c>
      <c r="AX201" s="14" t="s">
        <v>86</v>
      </c>
      <c r="AY201" s="261" t="s">
        <v>150</v>
      </c>
    </row>
    <row r="202" s="2" customFormat="1" ht="24.15" customHeight="1">
      <c r="A202" s="39"/>
      <c r="B202" s="40"/>
      <c r="C202" s="227" t="s">
        <v>378</v>
      </c>
      <c r="D202" s="227" t="s">
        <v>156</v>
      </c>
      <c r="E202" s="228" t="s">
        <v>1930</v>
      </c>
      <c r="F202" s="229" t="s">
        <v>1931</v>
      </c>
      <c r="G202" s="230" t="s">
        <v>283</v>
      </c>
      <c r="H202" s="231">
        <v>16</v>
      </c>
      <c r="I202" s="232"/>
      <c r="J202" s="233">
        <f>ROUND(I202*H202,2)</f>
        <v>0</v>
      </c>
      <c r="K202" s="229" t="s">
        <v>160</v>
      </c>
      <c r="L202" s="45"/>
      <c r="M202" s="234" t="s">
        <v>1</v>
      </c>
      <c r="N202" s="235" t="s">
        <v>43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149</v>
      </c>
      <c r="AT202" s="238" t="s">
        <v>156</v>
      </c>
      <c r="AU202" s="238" t="s">
        <v>88</v>
      </c>
      <c r="AY202" s="18" t="s">
        <v>150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86</v>
      </c>
      <c r="BK202" s="239">
        <f>ROUND(I202*H202,2)</f>
        <v>0</v>
      </c>
      <c r="BL202" s="18" t="s">
        <v>149</v>
      </c>
      <c r="BM202" s="238" t="s">
        <v>1932</v>
      </c>
    </row>
    <row r="203" s="14" customFormat="1">
      <c r="A203" s="14"/>
      <c r="B203" s="251"/>
      <c r="C203" s="252"/>
      <c r="D203" s="242" t="s">
        <v>163</v>
      </c>
      <c r="E203" s="253" t="s">
        <v>1</v>
      </c>
      <c r="F203" s="254" t="s">
        <v>1933</v>
      </c>
      <c r="G203" s="252"/>
      <c r="H203" s="255">
        <v>16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33</v>
      </c>
      <c r="AX203" s="14" t="s">
        <v>86</v>
      </c>
      <c r="AY203" s="261" t="s">
        <v>150</v>
      </c>
    </row>
    <row r="204" s="2" customFormat="1" ht="16.5" customHeight="1">
      <c r="A204" s="39"/>
      <c r="B204" s="40"/>
      <c r="C204" s="276" t="s">
        <v>386</v>
      </c>
      <c r="D204" s="276" t="s">
        <v>510</v>
      </c>
      <c r="E204" s="277" t="s">
        <v>1934</v>
      </c>
      <c r="F204" s="278" t="s">
        <v>1935</v>
      </c>
      <c r="G204" s="279" t="s">
        <v>283</v>
      </c>
      <c r="H204" s="280">
        <v>15</v>
      </c>
      <c r="I204" s="281"/>
      <c r="J204" s="282">
        <f>ROUND(I204*H204,2)</f>
        <v>0</v>
      </c>
      <c r="K204" s="278" t="s">
        <v>1</v>
      </c>
      <c r="L204" s="283"/>
      <c r="M204" s="284" t="s">
        <v>1</v>
      </c>
      <c r="N204" s="285" t="s">
        <v>43</v>
      </c>
      <c r="O204" s="92"/>
      <c r="P204" s="236">
        <f>O204*H204</f>
        <v>0</v>
      </c>
      <c r="Q204" s="236">
        <v>0.0037499999999999999</v>
      </c>
      <c r="R204" s="236">
        <f>Q204*H204</f>
        <v>0.056249999999999994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197</v>
      </c>
      <c r="AT204" s="238" t="s">
        <v>510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149</v>
      </c>
      <c r="BM204" s="238" t="s">
        <v>1936</v>
      </c>
    </row>
    <row r="205" s="13" customFormat="1">
      <c r="A205" s="13"/>
      <c r="B205" s="240"/>
      <c r="C205" s="241"/>
      <c r="D205" s="242" t="s">
        <v>163</v>
      </c>
      <c r="E205" s="243" t="s">
        <v>1</v>
      </c>
      <c r="F205" s="244" t="s">
        <v>1937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163</v>
      </c>
      <c r="AU205" s="250" t="s">
        <v>88</v>
      </c>
      <c r="AV205" s="13" t="s">
        <v>86</v>
      </c>
      <c r="AW205" s="13" t="s">
        <v>33</v>
      </c>
      <c r="AX205" s="13" t="s">
        <v>78</v>
      </c>
      <c r="AY205" s="250" t="s">
        <v>150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1938</v>
      </c>
      <c r="G206" s="252"/>
      <c r="H206" s="255">
        <v>15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2" customFormat="1" ht="16.5" customHeight="1">
      <c r="A207" s="39"/>
      <c r="B207" s="40"/>
      <c r="C207" s="276" t="s">
        <v>392</v>
      </c>
      <c r="D207" s="276" t="s">
        <v>510</v>
      </c>
      <c r="E207" s="277" t="s">
        <v>1939</v>
      </c>
      <c r="F207" s="278" t="s">
        <v>1940</v>
      </c>
      <c r="G207" s="279" t="s">
        <v>283</v>
      </c>
      <c r="H207" s="280">
        <v>1</v>
      </c>
      <c r="I207" s="281"/>
      <c r="J207" s="282">
        <f>ROUND(I207*H207,2)</f>
        <v>0</v>
      </c>
      <c r="K207" s="278" t="s">
        <v>1</v>
      </c>
      <c r="L207" s="283"/>
      <c r="M207" s="284" t="s">
        <v>1</v>
      </c>
      <c r="N207" s="285" t="s">
        <v>43</v>
      </c>
      <c r="O207" s="92"/>
      <c r="P207" s="236">
        <f>O207*H207</f>
        <v>0</v>
      </c>
      <c r="Q207" s="236">
        <v>0.0037499999999999999</v>
      </c>
      <c r="R207" s="236">
        <f>Q207*H207</f>
        <v>0.0037499999999999999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197</v>
      </c>
      <c r="AT207" s="238" t="s">
        <v>510</v>
      </c>
      <c r="AU207" s="238" t="s">
        <v>88</v>
      </c>
      <c r="AY207" s="18" t="s">
        <v>150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86</v>
      </c>
      <c r="BK207" s="239">
        <f>ROUND(I207*H207,2)</f>
        <v>0</v>
      </c>
      <c r="BL207" s="18" t="s">
        <v>149</v>
      </c>
      <c r="BM207" s="238" t="s">
        <v>1941</v>
      </c>
    </row>
    <row r="208" s="13" customFormat="1">
      <c r="A208" s="13"/>
      <c r="B208" s="240"/>
      <c r="C208" s="241"/>
      <c r="D208" s="242" t="s">
        <v>163</v>
      </c>
      <c r="E208" s="243" t="s">
        <v>1</v>
      </c>
      <c r="F208" s="244" t="s">
        <v>1937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163</v>
      </c>
      <c r="AU208" s="250" t="s">
        <v>88</v>
      </c>
      <c r="AV208" s="13" t="s">
        <v>86</v>
      </c>
      <c r="AW208" s="13" t="s">
        <v>33</v>
      </c>
      <c r="AX208" s="13" t="s">
        <v>78</v>
      </c>
      <c r="AY208" s="250" t="s">
        <v>150</v>
      </c>
    </row>
    <row r="209" s="14" customFormat="1">
      <c r="A209" s="14"/>
      <c r="B209" s="251"/>
      <c r="C209" s="252"/>
      <c r="D209" s="242" t="s">
        <v>163</v>
      </c>
      <c r="E209" s="253" t="s">
        <v>1</v>
      </c>
      <c r="F209" s="254" t="s">
        <v>1942</v>
      </c>
      <c r="G209" s="252"/>
      <c r="H209" s="255">
        <v>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163</v>
      </c>
      <c r="AU209" s="261" t="s">
        <v>88</v>
      </c>
      <c r="AV209" s="14" t="s">
        <v>88</v>
      </c>
      <c r="AW209" s="14" t="s">
        <v>33</v>
      </c>
      <c r="AX209" s="14" t="s">
        <v>86</v>
      </c>
      <c r="AY209" s="261" t="s">
        <v>150</v>
      </c>
    </row>
    <row r="210" s="2" customFormat="1" ht="16.5" customHeight="1">
      <c r="A210" s="39"/>
      <c r="B210" s="40"/>
      <c r="C210" s="276" t="s">
        <v>398</v>
      </c>
      <c r="D210" s="276" t="s">
        <v>510</v>
      </c>
      <c r="E210" s="277" t="s">
        <v>1943</v>
      </c>
      <c r="F210" s="278" t="s">
        <v>1944</v>
      </c>
      <c r="G210" s="279" t="s">
        <v>283</v>
      </c>
      <c r="H210" s="280">
        <v>15</v>
      </c>
      <c r="I210" s="281"/>
      <c r="J210" s="282">
        <f>ROUND(I210*H210,2)</f>
        <v>0</v>
      </c>
      <c r="K210" s="278" t="s">
        <v>1</v>
      </c>
      <c r="L210" s="283"/>
      <c r="M210" s="284" t="s">
        <v>1</v>
      </c>
      <c r="N210" s="285" t="s">
        <v>43</v>
      </c>
      <c r="O210" s="92"/>
      <c r="P210" s="236">
        <f>O210*H210</f>
        <v>0</v>
      </c>
      <c r="Q210" s="236">
        <v>0.0024299999999999999</v>
      </c>
      <c r="R210" s="236">
        <f>Q210*H210</f>
        <v>0.036449999999999996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197</v>
      </c>
      <c r="AT210" s="238" t="s">
        <v>510</v>
      </c>
      <c r="AU210" s="238" t="s">
        <v>88</v>
      </c>
      <c r="AY210" s="18" t="s">
        <v>150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86</v>
      </c>
      <c r="BK210" s="239">
        <f>ROUND(I210*H210,2)</f>
        <v>0</v>
      </c>
      <c r="BL210" s="18" t="s">
        <v>149</v>
      </c>
      <c r="BM210" s="238" t="s">
        <v>1945</v>
      </c>
    </row>
    <row r="211" s="14" customFormat="1">
      <c r="A211" s="14"/>
      <c r="B211" s="251"/>
      <c r="C211" s="252"/>
      <c r="D211" s="242" t="s">
        <v>163</v>
      </c>
      <c r="E211" s="253" t="s">
        <v>1</v>
      </c>
      <c r="F211" s="254" t="s">
        <v>1946</v>
      </c>
      <c r="G211" s="252"/>
      <c r="H211" s="255">
        <v>15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163</v>
      </c>
      <c r="AU211" s="261" t="s">
        <v>88</v>
      </c>
      <c r="AV211" s="14" t="s">
        <v>88</v>
      </c>
      <c r="AW211" s="14" t="s">
        <v>33</v>
      </c>
      <c r="AX211" s="14" t="s">
        <v>86</v>
      </c>
      <c r="AY211" s="261" t="s">
        <v>150</v>
      </c>
    </row>
    <row r="212" s="2" customFormat="1" ht="16.5" customHeight="1">
      <c r="A212" s="39"/>
      <c r="B212" s="40"/>
      <c r="C212" s="276" t="s">
        <v>405</v>
      </c>
      <c r="D212" s="276" t="s">
        <v>510</v>
      </c>
      <c r="E212" s="277" t="s">
        <v>1947</v>
      </c>
      <c r="F212" s="278" t="s">
        <v>1948</v>
      </c>
      <c r="G212" s="279" t="s">
        <v>283</v>
      </c>
      <c r="H212" s="280">
        <v>1</v>
      </c>
      <c r="I212" s="281"/>
      <c r="J212" s="282">
        <f>ROUND(I212*H212,2)</f>
        <v>0</v>
      </c>
      <c r="K212" s="278" t="s">
        <v>1</v>
      </c>
      <c r="L212" s="283"/>
      <c r="M212" s="284" t="s">
        <v>1</v>
      </c>
      <c r="N212" s="285" t="s">
        <v>43</v>
      </c>
      <c r="O212" s="92"/>
      <c r="P212" s="236">
        <f>O212*H212</f>
        <v>0</v>
      </c>
      <c r="Q212" s="236">
        <v>0.0061999999999999998</v>
      </c>
      <c r="R212" s="236">
        <f>Q212*H212</f>
        <v>0.0061999999999999998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197</v>
      </c>
      <c r="AT212" s="238" t="s">
        <v>510</v>
      </c>
      <c r="AU212" s="238" t="s">
        <v>88</v>
      </c>
      <c r="AY212" s="18" t="s">
        <v>150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86</v>
      </c>
      <c r="BK212" s="239">
        <f>ROUND(I212*H212,2)</f>
        <v>0</v>
      </c>
      <c r="BL212" s="18" t="s">
        <v>149</v>
      </c>
      <c r="BM212" s="238" t="s">
        <v>1949</v>
      </c>
    </row>
    <row r="213" s="14" customFormat="1">
      <c r="A213" s="14"/>
      <c r="B213" s="251"/>
      <c r="C213" s="252"/>
      <c r="D213" s="242" t="s">
        <v>163</v>
      </c>
      <c r="E213" s="253" t="s">
        <v>1</v>
      </c>
      <c r="F213" s="254" t="s">
        <v>1950</v>
      </c>
      <c r="G213" s="252"/>
      <c r="H213" s="255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163</v>
      </c>
      <c r="AU213" s="261" t="s">
        <v>88</v>
      </c>
      <c r="AV213" s="14" t="s">
        <v>88</v>
      </c>
      <c r="AW213" s="14" t="s">
        <v>33</v>
      </c>
      <c r="AX213" s="14" t="s">
        <v>86</v>
      </c>
      <c r="AY213" s="261" t="s">
        <v>150</v>
      </c>
    </row>
    <row r="214" s="2" customFormat="1" ht="16.5" customHeight="1">
      <c r="A214" s="39"/>
      <c r="B214" s="40"/>
      <c r="C214" s="276" t="s">
        <v>410</v>
      </c>
      <c r="D214" s="276" t="s">
        <v>510</v>
      </c>
      <c r="E214" s="277" t="s">
        <v>1951</v>
      </c>
      <c r="F214" s="278" t="s">
        <v>1952</v>
      </c>
      <c r="G214" s="279" t="s">
        <v>283</v>
      </c>
      <c r="H214" s="280">
        <v>16</v>
      </c>
      <c r="I214" s="281"/>
      <c r="J214" s="282">
        <f>ROUND(I214*H214,2)</f>
        <v>0</v>
      </c>
      <c r="K214" s="278" t="s">
        <v>1</v>
      </c>
      <c r="L214" s="283"/>
      <c r="M214" s="284" t="s">
        <v>1</v>
      </c>
      <c r="N214" s="285" t="s">
        <v>43</v>
      </c>
      <c r="O214" s="92"/>
      <c r="P214" s="236">
        <f>O214*H214</f>
        <v>0</v>
      </c>
      <c r="Q214" s="236">
        <v>0.0033</v>
      </c>
      <c r="R214" s="236">
        <f>Q214*H214</f>
        <v>0.0528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197</v>
      </c>
      <c r="AT214" s="238" t="s">
        <v>510</v>
      </c>
      <c r="AU214" s="238" t="s">
        <v>88</v>
      </c>
      <c r="AY214" s="18" t="s">
        <v>150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86</v>
      </c>
      <c r="BK214" s="239">
        <f>ROUND(I214*H214,2)</f>
        <v>0</v>
      </c>
      <c r="BL214" s="18" t="s">
        <v>149</v>
      </c>
      <c r="BM214" s="238" t="s">
        <v>1953</v>
      </c>
    </row>
    <row r="215" s="14" customFormat="1">
      <c r="A215" s="14"/>
      <c r="B215" s="251"/>
      <c r="C215" s="252"/>
      <c r="D215" s="242" t="s">
        <v>163</v>
      </c>
      <c r="E215" s="253" t="s">
        <v>1</v>
      </c>
      <c r="F215" s="254" t="s">
        <v>1954</v>
      </c>
      <c r="G215" s="252"/>
      <c r="H215" s="255">
        <v>16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163</v>
      </c>
      <c r="AU215" s="261" t="s">
        <v>88</v>
      </c>
      <c r="AV215" s="14" t="s">
        <v>88</v>
      </c>
      <c r="AW215" s="14" t="s">
        <v>33</v>
      </c>
      <c r="AX215" s="14" t="s">
        <v>86</v>
      </c>
      <c r="AY215" s="261" t="s">
        <v>150</v>
      </c>
    </row>
    <row r="216" s="2" customFormat="1" ht="16.5" customHeight="1">
      <c r="A216" s="39"/>
      <c r="B216" s="40"/>
      <c r="C216" s="227" t="s">
        <v>416</v>
      </c>
      <c r="D216" s="227" t="s">
        <v>156</v>
      </c>
      <c r="E216" s="228" t="s">
        <v>1955</v>
      </c>
      <c r="F216" s="229" t="s">
        <v>1956</v>
      </c>
      <c r="G216" s="230" t="s">
        <v>389</v>
      </c>
      <c r="H216" s="231">
        <v>99.5</v>
      </c>
      <c r="I216" s="232"/>
      <c r="J216" s="233">
        <f>ROUND(I216*H216,2)</f>
        <v>0</v>
      </c>
      <c r="K216" s="229" t="s">
        <v>160</v>
      </c>
      <c r="L216" s="45"/>
      <c r="M216" s="234" t="s">
        <v>1</v>
      </c>
      <c r="N216" s="235" t="s">
        <v>43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149</v>
      </c>
      <c r="AT216" s="238" t="s">
        <v>156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1957</v>
      </c>
    </row>
    <row r="217" s="14" customFormat="1">
      <c r="A217" s="14"/>
      <c r="B217" s="251"/>
      <c r="C217" s="252"/>
      <c r="D217" s="242" t="s">
        <v>163</v>
      </c>
      <c r="E217" s="253" t="s">
        <v>1</v>
      </c>
      <c r="F217" s="254" t="s">
        <v>1958</v>
      </c>
      <c r="G217" s="252"/>
      <c r="H217" s="255">
        <v>99.5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163</v>
      </c>
      <c r="AU217" s="261" t="s">
        <v>88</v>
      </c>
      <c r="AV217" s="14" t="s">
        <v>88</v>
      </c>
      <c r="AW217" s="14" t="s">
        <v>33</v>
      </c>
      <c r="AX217" s="14" t="s">
        <v>86</v>
      </c>
      <c r="AY217" s="261" t="s">
        <v>150</v>
      </c>
    </row>
    <row r="218" s="2" customFormat="1" ht="16.5" customHeight="1">
      <c r="A218" s="39"/>
      <c r="B218" s="40"/>
      <c r="C218" s="227" t="s">
        <v>423</v>
      </c>
      <c r="D218" s="227" t="s">
        <v>156</v>
      </c>
      <c r="E218" s="228" t="s">
        <v>1403</v>
      </c>
      <c r="F218" s="229" t="s">
        <v>1404</v>
      </c>
      <c r="G218" s="230" t="s">
        <v>389</v>
      </c>
      <c r="H218" s="231">
        <v>99.5</v>
      </c>
      <c r="I218" s="232"/>
      <c r="J218" s="233">
        <f>ROUND(I218*H218,2)</f>
        <v>0</v>
      </c>
      <c r="K218" s="229" t="s">
        <v>160</v>
      </c>
      <c r="L218" s="45"/>
      <c r="M218" s="234" t="s">
        <v>1</v>
      </c>
      <c r="N218" s="235" t="s">
        <v>43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149</v>
      </c>
      <c r="AT218" s="238" t="s">
        <v>156</v>
      </c>
      <c r="AU218" s="238" t="s">
        <v>88</v>
      </c>
      <c r="AY218" s="18" t="s">
        <v>150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86</v>
      </c>
      <c r="BK218" s="239">
        <f>ROUND(I218*H218,2)</f>
        <v>0</v>
      </c>
      <c r="BL218" s="18" t="s">
        <v>149</v>
      </c>
      <c r="BM218" s="238" t="s">
        <v>1959</v>
      </c>
    </row>
    <row r="219" s="14" customFormat="1">
      <c r="A219" s="14"/>
      <c r="B219" s="251"/>
      <c r="C219" s="252"/>
      <c r="D219" s="242" t="s">
        <v>163</v>
      </c>
      <c r="E219" s="253" t="s">
        <v>1</v>
      </c>
      <c r="F219" s="254" t="s">
        <v>1958</v>
      </c>
      <c r="G219" s="252"/>
      <c r="H219" s="255">
        <v>99.5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163</v>
      </c>
      <c r="AU219" s="261" t="s">
        <v>88</v>
      </c>
      <c r="AV219" s="14" t="s">
        <v>88</v>
      </c>
      <c r="AW219" s="14" t="s">
        <v>33</v>
      </c>
      <c r="AX219" s="14" t="s">
        <v>86</v>
      </c>
      <c r="AY219" s="261" t="s">
        <v>150</v>
      </c>
    </row>
    <row r="220" s="2" customFormat="1" ht="16.5" customHeight="1">
      <c r="A220" s="39"/>
      <c r="B220" s="40"/>
      <c r="C220" s="227" t="s">
        <v>429</v>
      </c>
      <c r="D220" s="227" t="s">
        <v>156</v>
      </c>
      <c r="E220" s="228" t="s">
        <v>1960</v>
      </c>
      <c r="F220" s="229" t="s">
        <v>1961</v>
      </c>
      <c r="G220" s="230" t="s">
        <v>283</v>
      </c>
      <c r="H220" s="231">
        <v>16</v>
      </c>
      <c r="I220" s="232"/>
      <c r="J220" s="233">
        <f>ROUND(I220*H220,2)</f>
        <v>0</v>
      </c>
      <c r="K220" s="229" t="s">
        <v>160</v>
      </c>
      <c r="L220" s="45"/>
      <c r="M220" s="234" t="s">
        <v>1</v>
      </c>
      <c r="N220" s="235" t="s">
        <v>43</v>
      </c>
      <c r="O220" s="92"/>
      <c r="P220" s="236">
        <f>O220*H220</f>
        <v>0</v>
      </c>
      <c r="Q220" s="236">
        <v>0.040000000000000001</v>
      </c>
      <c r="R220" s="236">
        <f>Q220*H220</f>
        <v>0.64000000000000001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149</v>
      </c>
      <c r="AT220" s="238" t="s">
        <v>156</v>
      </c>
      <c r="AU220" s="238" t="s">
        <v>88</v>
      </c>
      <c r="AY220" s="18" t="s">
        <v>150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86</v>
      </c>
      <c r="BK220" s="239">
        <f>ROUND(I220*H220,2)</f>
        <v>0</v>
      </c>
      <c r="BL220" s="18" t="s">
        <v>149</v>
      </c>
      <c r="BM220" s="238" t="s">
        <v>1962</v>
      </c>
    </row>
    <row r="221" s="14" customFormat="1">
      <c r="A221" s="14"/>
      <c r="B221" s="251"/>
      <c r="C221" s="252"/>
      <c r="D221" s="242" t="s">
        <v>163</v>
      </c>
      <c r="E221" s="253" t="s">
        <v>1</v>
      </c>
      <c r="F221" s="254" t="s">
        <v>1963</v>
      </c>
      <c r="G221" s="252"/>
      <c r="H221" s="255">
        <v>16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163</v>
      </c>
      <c r="AU221" s="261" t="s">
        <v>88</v>
      </c>
      <c r="AV221" s="14" t="s">
        <v>88</v>
      </c>
      <c r="AW221" s="14" t="s">
        <v>33</v>
      </c>
      <c r="AX221" s="14" t="s">
        <v>86</v>
      </c>
      <c r="AY221" s="261" t="s">
        <v>150</v>
      </c>
    </row>
    <row r="222" s="2" customFormat="1" ht="16.5" customHeight="1">
      <c r="A222" s="39"/>
      <c r="B222" s="40"/>
      <c r="C222" s="276" t="s">
        <v>434</v>
      </c>
      <c r="D222" s="276" t="s">
        <v>510</v>
      </c>
      <c r="E222" s="277" t="s">
        <v>1964</v>
      </c>
      <c r="F222" s="278" t="s">
        <v>1965</v>
      </c>
      <c r="G222" s="279" t="s">
        <v>283</v>
      </c>
      <c r="H222" s="280">
        <v>16</v>
      </c>
      <c r="I222" s="281"/>
      <c r="J222" s="282">
        <f>ROUND(I222*H222,2)</f>
        <v>0</v>
      </c>
      <c r="K222" s="278" t="s">
        <v>160</v>
      </c>
      <c r="L222" s="283"/>
      <c r="M222" s="284" t="s">
        <v>1</v>
      </c>
      <c r="N222" s="285" t="s">
        <v>43</v>
      </c>
      <c r="O222" s="92"/>
      <c r="P222" s="236">
        <f>O222*H222</f>
        <v>0</v>
      </c>
      <c r="Q222" s="236">
        <v>0.0073000000000000001</v>
      </c>
      <c r="R222" s="236">
        <f>Q222*H222</f>
        <v>0.1168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197</v>
      </c>
      <c r="AT222" s="238" t="s">
        <v>510</v>
      </c>
      <c r="AU222" s="238" t="s">
        <v>88</v>
      </c>
      <c r="AY222" s="18" t="s">
        <v>150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86</v>
      </c>
      <c r="BK222" s="239">
        <f>ROUND(I222*H222,2)</f>
        <v>0</v>
      </c>
      <c r="BL222" s="18" t="s">
        <v>149</v>
      </c>
      <c r="BM222" s="238" t="s">
        <v>1966</v>
      </c>
    </row>
    <row r="223" s="14" customFormat="1">
      <c r="A223" s="14"/>
      <c r="B223" s="251"/>
      <c r="C223" s="252"/>
      <c r="D223" s="242" t="s">
        <v>163</v>
      </c>
      <c r="E223" s="253" t="s">
        <v>1</v>
      </c>
      <c r="F223" s="254" t="s">
        <v>1967</v>
      </c>
      <c r="G223" s="252"/>
      <c r="H223" s="255">
        <v>16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163</v>
      </c>
      <c r="AU223" s="261" t="s">
        <v>88</v>
      </c>
      <c r="AV223" s="14" t="s">
        <v>88</v>
      </c>
      <c r="AW223" s="14" t="s">
        <v>33</v>
      </c>
      <c r="AX223" s="14" t="s">
        <v>86</v>
      </c>
      <c r="AY223" s="261" t="s">
        <v>150</v>
      </c>
    </row>
    <row r="224" s="2" customFormat="1" ht="16.5" customHeight="1">
      <c r="A224" s="39"/>
      <c r="B224" s="40"/>
      <c r="C224" s="276" t="s">
        <v>439</v>
      </c>
      <c r="D224" s="276" t="s">
        <v>510</v>
      </c>
      <c r="E224" s="277" t="s">
        <v>1968</v>
      </c>
      <c r="F224" s="278" t="s">
        <v>1969</v>
      </c>
      <c r="G224" s="279" t="s">
        <v>283</v>
      </c>
      <c r="H224" s="280">
        <v>16</v>
      </c>
      <c r="I224" s="281"/>
      <c r="J224" s="282">
        <f>ROUND(I224*H224,2)</f>
        <v>0</v>
      </c>
      <c r="K224" s="278" t="s">
        <v>160</v>
      </c>
      <c r="L224" s="283"/>
      <c r="M224" s="284" t="s">
        <v>1</v>
      </c>
      <c r="N224" s="285" t="s">
        <v>43</v>
      </c>
      <c r="O224" s="92"/>
      <c r="P224" s="236">
        <f>O224*H224</f>
        <v>0</v>
      </c>
      <c r="Q224" s="236">
        <v>0.00089999999999999998</v>
      </c>
      <c r="R224" s="236">
        <f>Q224*H224</f>
        <v>0.0144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197</v>
      </c>
      <c r="AT224" s="238" t="s">
        <v>510</v>
      </c>
      <c r="AU224" s="238" t="s">
        <v>88</v>
      </c>
      <c r="AY224" s="18" t="s">
        <v>150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86</v>
      </c>
      <c r="BK224" s="239">
        <f>ROUND(I224*H224,2)</f>
        <v>0</v>
      </c>
      <c r="BL224" s="18" t="s">
        <v>149</v>
      </c>
      <c r="BM224" s="238" t="s">
        <v>1970</v>
      </c>
    </row>
    <row r="225" s="14" customFormat="1">
      <c r="A225" s="14"/>
      <c r="B225" s="251"/>
      <c r="C225" s="252"/>
      <c r="D225" s="242" t="s">
        <v>163</v>
      </c>
      <c r="E225" s="253" t="s">
        <v>1</v>
      </c>
      <c r="F225" s="254" t="s">
        <v>1967</v>
      </c>
      <c r="G225" s="252"/>
      <c r="H225" s="255">
        <v>16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163</v>
      </c>
      <c r="AU225" s="261" t="s">
        <v>88</v>
      </c>
      <c r="AV225" s="14" t="s">
        <v>88</v>
      </c>
      <c r="AW225" s="14" t="s">
        <v>33</v>
      </c>
      <c r="AX225" s="14" t="s">
        <v>86</v>
      </c>
      <c r="AY225" s="261" t="s">
        <v>150</v>
      </c>
    </row>
    <row r="226" s="2" customFormat="1" ht="16.5" customHeight="1">
      <c r="A226" s="39"/>
      <c r="B226" s="40"/>
      <c r="C226" s="227" t="s">
        <v>444</v>
      </c>
      <c r="D226" s="227" t="s">
        <v>156</v>
      </c>
      <c r="E226" s="228" t="s">
        <v>1445</v>
      </c>
      <c r="F226" s="229" t="s">
        <v>1446</v>
      </c>
      <c r="G226" s="230" t="s">
        <v>389</v>
      </c>
      <c r="H226" s="231">
        <v>125.09999999999999</v>
      </c>
      <c r="I226" s="232"/>
      <c r="J226" s="233">
        <f>ROUND(I226*H226,2)</f>
        <v>0</v>
      </c>
      <c r="K226" s="229" t="s">
        <v>160</v>
      </c>
      <c r="L226" s="45"/>
      <c r="M226" s="234" t="s">
        <v>1</v>
      </c>
      <c r="N226" s="235" t="s">
        <v>43</v>
      </c>
      <c r="O226" s="92"/>
      <c r="P226" s="236">
        <f>O226*H226</f>
        <v>0</v>
      </c>
      <c r="Q226" s="236">
        <v>0.00019000000000000001</v>
      </c>
      <c r="R226" s="236">
        <f>Q226*H226</f>
        <v>0.023769000000000002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149</v>
      </c>
      <c r="AT226" s="238" t="s">
        <v>156</v>
      </c>
      <c r="AU226" s="238" t="s">
        <v>88</v>
      </c>
      <c r="AY226" s="18" t="s">
        <v>150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86</v>
      </c>
      <c r="BK226" s="239">
        <f>ROUND(I226*H226,2)</f>
        <v>0</v>
      </c>
      <c r="BL226" s="18" t="s">
        <v>149</v>
      </c>
      <c r="BM226" s="238" t="s">
        <v>1971</v>
      </c>
    </row>
    <row r="227" s="13" customFormat="1">
      <c r="A227" s="13"/>
      <c r="B227" s="240"/>
      <c r="C227" s="241"/>
      <c r="D227" s="242" t="s">
        <v>163</v>
      </c>
      <c r="E227" s="243" t="s">
        <v>1</v>
      </c>
      <c r="F227" s="244" t="s">
        <v>1972</v>
      </c>
      <c r="G227" s="241"/>
      <c r="H227" s="243" t="s">
        <v>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163</v>
      </c>
      <c r="AU227" s="250" t="s">
        <v>88</v>
      </c>
      <c r="AV227" s="13" t="s">
        <v>86</v>
      </c>
      <c r="AW227" s="13" t="s">
        <v>33</v>
      </c>
      <c r="AX227" s="13" t="s">
        <v>78</v>
      </c>
      <c r="AY227" s="250" t="s">
        <v>150</v>
      </c>
    </row>
    <row r="228" s="14" customFormat="1">
      <c r="A228" s="14"/>
      <c r="B228" s="251"/>
      <c r="C228" s="252"/>
      <c r="D228" s="242" t="s">
        <v>163</v>
      </c>
      <c r="E228" s="253" t="s">
        <v>1</v>
      </c>
      <c r="F228" s="254" t="s">
        <v>1973</v>
      </c>
      <c r="G228" s="252"/>
      <c r="H228" s="255">
        <v>125.09999999999999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163</v>
      </c>
      <c r="AU228" s="261" t="s">
        <v>88</v>
      </c>
      <c r="AV228" s="14" t="s">
        <v>88</v>
      </c>
      <c r="AW228" s="14" t="s">
        <v>33</v>
      </c>
      <c r="AX228" s="14" t="s">
        <v>86</v>
      </c>
      <c r="AY228" s="261" t="s">
        <v>150</v>
      </c>
    </row>
    <row r="229" s="13" customFormat="1">
      <c r="A229" s="13"/>
      <c r="B229" s="240"/>
      <c r="C229" s="241"/>
      <c r="D229" s="242" t="s">
        <v>163</v>
      </c>
      <c r="E229" s="243" t="s">
        <v>1</v>
      </c>
      <c r="F229" s="244" t="s">
        <v>1974</v>
      </c>
      <c r="G229" s="241"/>
      <c r="H229" s="243" t="s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163</v>
      </c>
      <c r="AU229" s="250" t="s">
        <v>88</v>
      </c>
      <c r="AV229" s="13" t="s">
        <v>86</v>
      </c>
      <c r="AW229" s="13" t="s">
        <v>33</v>
      </c>
      <c r="AX229" s="13" t="s">
        <v>78</v>
      </c>
      <c r="AY229" s="250" t="s">
        <v>150</v>
      </c>
    </row>
    <row r="230" s="12" customFormat="1" ht="22.8" customHeight="1">
      <c r="A230" s="12"/>
      <c r="B230" s="211"/>
      <c r="C230" s="212"/>
      <c r="D230" s="213" t="s">
        <v>77</v>
      </c>
      <c r="E230" s="225" t="s">
        <v>1126</v>
      </c>
      <c r="F230" s="225" t="s">
        <v>1127</v>
      </c>
      <c r="G230" s="212"/>
      <c r="H230" s="212"/>
      <c r="I230" s="215"/>
      <c r="J230" s="226">
        <f>BK230</f>
        <v>0</v>
      </c>
      <c r="K230" s="212"/>
      <c r="L230" s="217"/>
      <c r="M230" s="218"/>
      <c r="N230" s="219"/>
      <c r="O230" s="219"/>
      <c r="P230" s="220">
        <f>P231</f>
        <v>0</v>
      </c>
      <c r="Q230" s="219"/>
      <c r="R230" s="220">
        <f>R231</f>
        <v>0</v>
      </c>
      <c r="S230" s="219"/>
      <c r="T230" s="221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2" t="s">
        <v>86</v>
      </c>
      <c r="AT230" s="223" t="s">
        <v>77</v>
      </c>
      <c r="AU230" s="223" t="s">
        <v>86</v>
      </c>
      <c r="AY230" s="222" t="s">
        <v>150</v>
      </c>
      <c r="BK230" s="224">
        <f>BK231</f>
        <v>0</v>
      </c>
    </row>
    <row r="231" s="2" customFormat="1" ht="24.15" customHeight="1">
      <c r="A231" s="39"/>
      <c r="B231" s="40"/>
      <c r="C231" s="227" t="s">
        <v>449</v>
      </c>
      <c r="D231" s="227" t="s">
        <v>156</v>
      </c>
      <c r="E231" s="228" t="s">
        <v>1470</v>
      </c>
      <c r="F231" s="229" t="s">
        <v>1471</v>
      </c>
      <c r="G231" s="230" t="s">
        <v>494</v>
      </c>
      <c r="H231" s="231">
        <v>54.661999999999999</v>
      </c>
      <c r="I231" s="232"/>
      <c r="J231" s="233">
        <f>ROUND(I231*H231,2)</f>
        <v>0</v>
      </c>
      <c r="K231" s="229" t="s">
        <v>160</v>
      </c>
      <c r="L231" s="45"/>
      <c r="M231" s="300" t="s">
        <v>1</v>
      </c>
      <c r="N231" s="301" t="s">
        <v>43</v>
      </c>
      <c r="O231" s="302"/>
      <c r="P231" s="303">
        <f>O231*H231</f>
        <v>0</v>
      </c>
      <c r="Q231" s="303">
        <v>0</v>
      </c>
      <c r="R231" s="303">
        <f>Q231*H231</f>
        <v>0</v>
      </c>
      <c r="S231" s="303">
        <v>0</v>
      </c>
      <c r="T231" s="30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149</v>
      </c>
      <c r="AT231" s="238" t="s">
        <v>156</v>
      </c>
      <c r="AU231" s="238" t="s">
        <v>88</v>
      </c>
      <c r="AY231" s="18" t="s">
        <v>150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86</v>
      </c>
      <c r="BK231" s="239">
        <f>ROUND(I231*H231,2)</f>
        <v>0</v>
      </c>
      <c r="BL231" s="18" t="s">
        <v>149</v>
      </c>
      <c r="BM231" s="238" t="s">
        <v>1975</v>
      </c>
    </row>
    <row r="232" s="2" customFormat="1" ht="6.96" customHeight="1">
      <c r="A232" s="39"/>
      <c r="B232" s="67"/>
      <c r="C232" s="68"/>
      <c r="D232" s="68"/>
      <c r="E232" s="68"/>
      <c r="F232" s="68"/>
      <c r="G232" s="68"/>
      <c r="H232" s="68"/>
      <c r="I232" s="68"/>
      <c r="J232" s="68"/>
      <c r="K232" s="68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svtLJVczrSujtwqETDUJwRAG5dSn2iyjuVGzJVsk518iRFosI83jIQ2t2WdncrI5w0WSLYkfxOj5D6KkfSfrrw==" hashValue="NTq8oCFB3r6CLqu0gDYeoMWRhR3TqIUqzScQLhcQNhyixgdFbkf2Cm52fL2til6GKGpSsT9d1lfbiaCCEFBijA==" algorithmName="SHA-512" password="CC35"/>
  <autoFilter ref="C124:K2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1853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1854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1976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ROUND((SUM(BE125:BE203)),  2)</f>
        <v>0</v>
      </c>
      <c r="G35" s="39"/>
      <c r="H35" s="39"/>
      <c r="I35" s="165">
        <v>0.20999999999999999</v>
      </c>
      <c r="J35" s="164">
        <f>ROUND(((SUM(BE125:BE203))*I35),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ROUND((SUM(BF125:BF203)),  2)</f>
        <v>0</v>
      </c>
      <c r="G36" s="39"/>
      <c r="H36" s="39"/>
      <c r="I36" s="165">
        <v>0.14999999999999999</v>
      </c>
      <c r="J36" s="164">
        <f>ROUND(((SUM(BF125:BF203))*I36),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ROUND((SUM(BG125:BG203)),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ROUND((SUM(BH125:BH203)),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ROUND((SUM(BI125:BI203)),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1853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1854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304b - Kanalizační splaškové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J177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J185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J202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1853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1854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304b - Kanalizační splaškové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67.221295999999981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P127+P177+P185+P202</f>
        <v>0</v>
      </c>
      <c r="Q126" s="219"/>
      <c r="R126" s="220">
        <f>R127+R177+R185+R202</f>
        <v>67.221295999999981</v>
      </c>
      <c r="S126" s="219"/>
      <c r="T126" s="221">
        <f>T127+T177+T185+T202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BK127+BK177+BK185+BK202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SUM(P128:P176)</f>
        <v>0</v>
      </c>
      <c r="Q127" s="219"/>
      <c r="R127" s="220">
        <f>SUM(R128:R176)</f>
        <v>66.841403999999983</v>
      </c>
      <c r="S127" s="219"/>
      <c r="T127" s="221">
        <f>SUM(T128:T176)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SUM(BK128:BK176)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1856</v>
      </c>
      <c r="F128" s="229" t="s">
        <v>1857</v>
      </c>
      <c r="G128" s="230" t="s">
        <v>1161</v>
      </c>
      <c r="H128" s="231">
        <v>56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0.0016800000000000001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1858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1163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1977</v>
      </c>
      <c r="G130" s="252"/>
      <c r="H130" s="255">
        <v>56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1860</v>
      </c>
      <c r="F131" s="229" t="s">
        <v>1861</v>
      </c>
      <c r="G131" s="230" t="s">
        <v>401</v>
      </c>
      <c r="H131" s="231">
        <v>144.5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1862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1978</v>
      </c>
      <c r="G132" s="252"/>
      <c r="H132" s="255">
        <v>144.5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1170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1864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1175</v>
      </c>
      <c r="F135" s="229" t="s">
        <v>1176</v>
      </c>
      <c r="G135" s="230" t="s">
        <v>401</v>
      </c>
      <c r="H135" s="231">
        <v>14.449999999999999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1865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1866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1979</v>
      </c>
      <c r="G137" s="252"/>
      <c r="H137" s="255">
        <v>14.449999999999999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1.75" customHeight="1">
      <c r="A138" s="39"/>
      <c r="B138" s="40"/>
      <c r="C138" s="227" t="s">
        <v>149</v>
      </c>
      <c r="D138" s="227" t="s">
        <v>156</v>
      </c>
      <c r="E138" s="228" t="s">
        <v>430</v>
      </c>
      <c r="F138" s="229" t="s">
        <v>431</v>
      </c>
      <c r="G138" s="230" t="s">
        <v>278</v>
      </c>
      <c r="H138" s="231">
        <v>321.10000000000002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0.00084000000000000003</v>
      </c>
      <c r="R138" s="236">
        <f>Q138*H138</f>
        <v>0.26972400000000002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1868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1980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1981</v>
      </c>
      <c r="G140" s="252"/>
      <c r="H140" s="255">
        <v>321.10000000000002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435</v>
      </c>
      <c r="F141" s="229" t="s">
        <v>436</v>
      </c>
      <c r="G141" s="230" t="s">
        <v>278</v>
      </c>
      <c r="H141" s="231">
        <v>321.10000000000002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1871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1982</v>
      </c>
      <c r="G142" s="252"/>
      <c r="H142" s="255">
        <v>321.10000000000002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1202</v>
      </c>
      <c r="F143" s="229" t="s">
        <v>1203</v>
      </c>
      <c r="G143" s="230" t="s">
        <v>401</v>
      </c>
      <c r="H143" s="231">
        <v>181.00800000000001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1983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1205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1984</v>
      </c>
      <c r="G145" s="252"/>
      <c r="H145" s="255">
        <v>181.00800000000001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476</v>
      </c>
      <c r="F146" s="229" t="s">
        <v>477</v>
      </c>
      <c r="G146" s="230" t="s">
        <v>401</v>
      </c>
      <c r="H146" s="231">
        <v>53.996000000000002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1875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480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1985</v>
      </c>
      <c r="G148" s="252"/>
      <c r="H148" s="255">
        <v>144.5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1986</v>
      </c>
      <c r="G149" s="252"/>
      <c r="H149" s="255">
        <v>-90.504000000000005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311</v>
      </c>
      <c r="G150" s="266"/>
      <c r="H150" s="269">
        <v>53.996000000000002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487</v>
      </c>
      <c r="F151" s="229" t="s">
        <v>488</v>
      </c>
      <c r="G151" s="230" t="s">
        <v>401</v>
      </c>
      <c r="H151" s="231">
        <v>539.96000000000004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1878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480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1987</v>
      </c>
      <c r="G153" s="252"/>
      <c r="H153" s="255">
        <v>539.96000000000004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1212</v>
      </c>
      <c r="F154" s="229" t="s">
        <v>1213</v>
      </c>
      <c r="G154" s="230" t="s">
        <v>401</v>
      </c>
      <c r="H154" s="231">
        <v>90.504000000000005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1988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1215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1989</v>
      </c>
      <c r="G156" s="252"/>
      <c r="H156" s="255">
        <v>90.504000000000005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492</v>
      </c>
      <c r="F157" s="229" t="s">
        <v>493</v>
      </c>
      <c r="G157" s="230" t="s">
        <v>494</v>
      </c>
      <c r="H157" s="231">
        <v>97.192999999999998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1882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1990</v>
      </c>
      <c r="G158" s="252"/>
      <c r="H158" s="255">
        <v>97.192999999999998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519</v>
      </c>
      <c r="F159" s="229" t="s">
        <v>520</v>
      </c>
      <c r="G159" s="230" t="s">
        <v>401</v>
      </c>
      <c r="H159" s="231">
        <v>90.504000000000005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1884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1991</v>
      </c>
      <c r="G160" s="252"/>
      <c r="H160" s="255">
        <v>144.5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1992</v>
      </c>
      <c r="G161" s="252"/>
      <c r="H161" s="255">
        <v>-34.982999999999997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1993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1994</v>
      </c>
      <c r="G163" s="252"/>
      <c r="H163" s="255">
        <v>-7.6050000000000004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3" customFormat="1">
      <c r="A164" s="13"/>
      <c r="B164" s="240"/>
      <c r="C164" s="241"/>
      <c r="D164" s="242" t="s">
        <v>163</v>
      </c>
      <c r="E164" s="243" t="s">
        <v>1</v>
      </c>
      <c r="F164" s="244" t="s">
        <v>1504</v>
      </c>
      <c r="G164" s="241"/>
      <c r="H164" s="243" t="s">
        <v>1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163</v>
      </c>
      <c r="AU164" s="250" t="s">
        <v>88</v>
      </c>
      <c r="AV164" s="13" t="s">
        <v>86</v>
      </c>
      <c r="AW164" s="13" t="s">
        <v>33</v>
      </c>
      <c r="AX164" s="13" t="s">
        <v>78</v>
      </c>
      <c r="AY164" s="250" t="s">
        <v>150</v>
      </c>
    </row>
    <row r="165" s="14" customFormat="1">
      <c r="A165" s="14"/>
      <c r="B165" s="251"/>
      <c r="C165" s="252"/>
      <c r="D165" s="242" t="s">
        <v>163</v>
      </c>
      <c r="E165" s="253" t="s">
        <v>1</v>
      </c>
      <c r="F165" s="254" t="s">
        <v>1995</v>
      </c>
      <c r="G165" s="252"/>
      <c r="H165" s="255">
        <v>-11.408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163</v>
      </c>
      <c r="AU165" s="261" t="s">
        <v>88</v>
      </c>
      <c r="AV165" s="14" t="s">
        <v>88</v>
      </c>
      <c r="AW165" s="14" t="s">
        <v>33</v>
      </c>
      <c r="AX165" s="14" t="s">
        <v>78</v>
      </c>
      <c r="AY165" s="261" t="s">
        <v>150</v>
      </c>
    </row>
    <row r="166" s="13" customFormat="1">
      <c r="A166" s="13"/>
      <c r="B166" s="240"/>
      <c r="C166" s="241"/>
      <c r="D166" s="242" t="s">
        <v>163</v>
      </c>
      <c r="E166" s="243" t="s">
        <v>1</v>
      </c>
      <c r="F166" s="244" t="s">
        <v>1228</v>
      </c>
      <c r="G166" s="241"/>
      <c r="H166" s="243" t="s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163</v>
      </c>
      <c r="AU166" s="250" t="s">
        <v>88</v>
      </c>
      <c r="AV166" s="13" t="s">
        <v>86</v>
      </c>
      <c r="AW166" s="13" t="s">
        <v>33</v>
      </c>
      <c r="AX166" s="13" t="s">
        <v>78</v>
      </c>
      <c r="AY166" s="250" t="s">
        <v>150</v>
      </c>
    </row>
    <row r="167" s="15" customFormat="1">
      <c r="A167" s="15"/>
      <c r="B167" s="265"/>
      <c r="C167" s="266"/>
      <c r="D167" s="242" t="s">
        <v>163</v>
      </c>
      <c r="E167" s="267" t="s">
        <v>1</v>
      </c>
      <c r="F167" s="268" t="s">
        <v>311</v>
      </c>
      <c r="G167" s="266"/>
      <c r="H167" s="269">
        <v>90.504000000000005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163</v>
      </c>
      <c r="AU167" s="275" t="s">
        <v>88</v>
      </c>
      <c r="AV167" s="15" t="s">
        <v>149</v>
      </c>
      <c r="AW167" s="15" t="s">
        <v>33</v>
      </c>
      <c r="AX167" s="15" t="s">
        <v>86</v>
      </c>
      <c r="AY167" s="275" t="s">
        <v>150</v>
      </c>
    </row>
    <row r="168" s="2" customFormat="1" ht="37.8" customHeight="1">
      <c r="A168" s="39"/>
      <c r="B168" s="40"/>
      <c r="C168" s="227" t="s">
        <v>222</v>
      </c>
      <c r="D168" s="227" t="s">
        <v>156</v>
      </c>
      <c r="E168" s="228" t="s">
        <v>1996</v>
      </c>
      <c r="F168" s="229" t="s">
        <v>1997</v>
      </c>
      <c r="G168" s="230" t="s">
        <v>401</v>
      </c>
      <c r="H168" s="231">
        <v>33.284999999999997</v>
      </c>
      <c r="I168" s="232"/>
      <c r="J168" s="233">
        <f>ROUND(I168*H168,2)</f>
        <v>0</v>
      </c>
      <c r="K168" s="229" t="s">
        <v>160</v>
      </c>
      <c r="L168" s="45"/>
      <c r="M168" s="234" t="s">
        <v>1</v>
      </c>
      <c r="N168" s="235" t="s">
        <v>43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149</v>
      </c>
      <c r="AT168" s="238" t="s">
        <v>156</v>
      </c>
      <c r="AU168" s="238" t="s">
        <v>88</v>
      </c>
      <c r="AY168" s="18" t="s">
        <v>150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86</v>
      </c>
      <c r="BK168" s="239">
        <f>ROUND(I168*H168,2)</f>
        <v>0</v>
      </c>
      <c r="BL168" s="18" t="s">
        <v>149</v>
      </c>
      <c r="BM168" s="238" t="s">
        <v>1890</v>
      </c>
    </row>
    <row r="169" s="13" customFormat="1">
      <c r="A169" s="13"/>
      <c r="B169" s="240"/>
      <c r="C169" s="241"/>
      <c r="D169" s="242" t="s">
        <v>163</v>
      </c>
      <c r="E169" s="243" t="s">
        <v>1</v>
      </c>
      <c r="F169" s="244" t="s">
        <v>1998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163</v>
      </c>
      <c r="AU169" s="250" t="s">
        <v>88</v>
      </c>
      <c r="AV169" s="13" t="s">
        <v>86</v>
      </c>
      <c r="AW169" s="13" t="s">
        <v>33</v>
      </c>
      <c r="AX169" s="13" t="s">
        <v>78</v>
      </c>
      <c r="AY169" s="250" t="s">
        <v>150</v>
      </c>
    </row>
    <row r="170" s="14" customFormat="1">
      <c r="A170" s="14"/>
      <c r="B170" s="251"/>
      <c r="C170" s="252"/>
      <c r="D170" s="242" t="s">
        <v>163</v>
      </c>
      <c r="E170" s="253" t="s">
        <v>1</v>
      </c>
      <c r="F170" s="254" t="s">
        <v>1999</v>
      </c>
      <c r="G170" s="252"/>
      <c r="H170" s="255">
        <v>34.982999999999997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163</v>
      </c>
      <c r="AU170" s="261" t="s">
        <v>88</v>
      </c>
      <c r="AV170" s="14" t="s">
        <v>88</v>
      </c>
      <c r="AW170" s="14" t="s">
        <v>33</v>
      </c>
      <c r="AX170" s="14" t="s">
        <v>78</v>
      </c>
      <c r="AY170" s="261" t="s">
        <v>150</v>
      </c>
    </row>
    <row r="171" s="16" customFormat="1">
      <c r="A171" s="16"/>
      <c r="B171" s="286"/>
      <c r="C171" s="287"/>
      <c r="D171" s="242" t="s">
        <v>163</v>
      </c>
      <c r="E171" s="288" t="s">
        <v>1</v>
      </c>
      <c r="F171" s="289" t="s">
        <v>539</v>
      </c>
      <c r="G171" s="287"/>
      <c r="H171" s="290">
        <v>34.982999999999997</v>
      </c>
      <c r="I171" s="291"/>
      <c r="J171" s="287"/>
      <c r="K171" s="287"/>
      <c r="L171" s="292"/>
      <c r="M171" s="293"/>
      <c r="N171" s="294"/>
      <c r="O171" s="294"/>
      <c r="P171" s="294"/>
      <c r="Q171" s="294"/>
      <c r="R171" s="294"/>
      <c r="S171" s="294"/>
      <c r="T171" s="295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96" t="s">
        <v>163</v>
      </c>
      <c r="AU171" s="296" t="s">
        <v>88</v>
      </c>
      <c r="AV171" s="16" t="s">
        <v>171</v>
      </c>
      <c r="AW171" s="16" t="s">
        <v>33</v>
      </c>
      <c r="AX171" s="16" t="s">
        <v>78</v>
      </c>
      <c r="AY171" s="296" t="s">
        <v>150</v>
      </c>
    </row>
    <row r="172" s="13" customFormat="1">
      <c r="A172" s="13"/>
      <c r="B172" s="240"/>
      <c r="C172" s="241"/>
      <c r="D172" s="242" t="s">
        <v>163</v>
      </c>
      <c r="E172" s="243" t="s">
        <v>1</v>
      </c>
      <c r="F172" s="244" t="s">
        <v>540</v>
      </c>
      <c r="G172" s="241"/>
      <c r="H172" s="243" t="s">
        <v>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163</v>
      </c>
      <c r="AU172" s="250" t="s">
        <v>88</v>
      </c>
      <c r="AV172" s="13" t="s">
        <v>86</v>
      </c>
      <c r="AW172" s="13" t="s">
        <v>33</v>
      </c>
      <c r="AX172" s="13" t="s">
        <v>78</v>
      </c>
      <c r="AY172" s="250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2000</v>
      </c>
      <c r="G173" s="252"/>
      <c r="H173" s="255">
        <v>-1.698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5" customFormat="1">
      <c r="A174" s="15"/>
      <c r="B174" s="265"/>
      <c r="C174" s="266"/>
      <c r="D174" s="242" t="s">
        <v>163</v>
      </c>
      <c r="E174" s="267" t="s">
        <v>1</v>
      </c>
      <c r="F174" s="268" t="s">
        <v>311</v>
      </c>
      <c r="G174" s="266"/>
      <c r="H174" s="269">
        <v>33.284999999999997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5" t="s">
        <v>163</v>
      </c>
      <c r="AU174" s="275" t="s">
        <v>88</v>
      </c>
      <c r="AV174" s="15" t="s">
        <v>149</v>
      </c>
      <c r="AW174" s="15" t="s">
        <v>33</v>
      </c>
      <c r="AX174" s="15" t="s">
        <v>86</v>
      </c>
      <c r="AY174" s="275" t="s">
        <v>150</v>
      </c>
    </row>
    <row r="175" s="2" customFormat="1" ht="16.5" customHeight="1">
      <c r="A175" s="39"/>
      <c r="B175" s="40"/>
      <c r="C175" s="276" t="s">
        <v>229</v>
      </c>
      <c r="D175" s="276" t="s">
        <v>510</v>
      </c>
      <c r="E175" s="277" t="s">
        <v>544</v>
      </c>
      <c r="F175" s="278" t="s">
        <v>545</v>
      </c>
      <c r="G175" s="279" t="s">
        <v>494</v>
      </c>
      <c r="H175" s="280">
        <v>66.569999999999993</v>
      </c>
      <c r="I175" s="281"/>
      <c r="J175" s="282">
        <f>ROUND(I175*H175,2)</f>
        <v>0</v>
      </c>
      <c r="K175" s="278" t="s">
        <v>160</v>
      </c>
      <c r="L175" s="283"/>
      <c r="M175" s="284" t="s">
        <v>1</v>
      </c>
      <c r="N175" s="285" t="s">
        <v>43</v>
      </c>
      <c r="O175" s="92"/>
      <c r="P175" s="236">
        <f>O175*H175</f>
        <v>0</v>
      </c>
      <c r="Q175" s="236">
        <v>1</v>
      </c>
      <c r="R175" s="236">
        <f>Q175*H175</f>
        <v>66.569999999999993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197</v>
      </c>
      <c r="AT175" s="238" t="s">
        <v>510</v>
      </c>
      <c r="AU175" s="238" t="s">
        <v>88</v>
      </c>
      <c r="AY175" s="18" t="s">
        <v>150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86</v>
      </c>
      <c r="BK175" s="239">
        <f>ROUND(I175*H175,2)</f>
        <v>0</v>
      </c>
      <c r="BL175" s="18" t="s">
        <v>149</v>
      </c>
      <c r="BM175" s="238" t="s">
        <v>1894</v>
      </c>
    </row>
    <row r="176" s="14" customFormat="1">
      <c r="A176" s="14"/>
      <c r="B176" s="251"/>
      <c r="C176" s="252"/>
      <c r="D176" s="242" t="s">
        <v>163</v>
      </c>
      <c r="E176" s="253" t="s">
        <v>1</v>
      </c>
      <c r="F176" s="254" t="s">
        <v>2001</v>
      </c>
      <c r="G176" s="252"/>
      <c r="H176" s="255">
        <v>66.569999999999993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163</v>
      </c>
      <c r="AU176" s="261" t="s">
        <v>88</v>
      </c>
      <c r="AV176" s="14" t="s">
        <v>88</v>
      </c>
      <c r="AW176" s="14" t="s">
        <v>33</v>
      </c>
      <c r="AX176" s="14" t="s">
        <v>86</v>
      </c>
      <c r="AY176" s="261" t="s">
        <v>150</v>
      </c>
    </row>
    <row r="177" s="12" customFormat="1" ht="22.8" customHeight="1">
      <c r="A177" s="12"/>
      <c r="B177" s="211"/>
      <c r="C177" s="212"/>
      <c r="D177" s="213" t="s">
        <v>77</v>
      </c>
      <c r="E177" s="225" t="s">
        <v>149</v>
      </c>
      <c r="F177" s="225" t="s">
        <v>658</v>
      </c>
      <c r="G177" s="212"/>
      <c r="H177" s="212"/>
      <c r="I177" s="215"/>
      <c r="J177" s="226">
        <f>BK177</f>
        <v>0</v>
      </c>
      <c r="K177" s="212"/>
      <c r="L177" s="217"/>
      <c r="M177" s="218"/>
      <c r="N177" s="219"/>
      <c r="O177" s="219"/>
      <c r="P177" s="220">
        <f>SUM(P178:P184)</f>
        <v>0</v>
      </c>
      <c r="Q177" s="219"/>
      <c r="R177" s="220">
        <f>SUM(R178:R184)</f>
        <v>0</v>
      </c>
      <c r="S177" s="219"/>
      <c r="T177" s="221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2" t="s">
        <v>86</v>
      </c>
      <c r="AT177" s="223" t="s">
        <v>77</v>
      </c>
      <c r="AU177" s="223" t="s">
        <v>86</v>
      </c>
      <c r="AY177" s="222" t="s">
        <v>150</v>
      </c>
      <c r="BK177" s="224">
        <f>SUM(BK178:BK184)</f>
        <v>0</v>
      </c>
    </row>
    <row r="178" s="2" customFormat="1" ht="16.5" customHeight="1">
      <c r="A178" s="39"/>
      <c r="B178" s="40"/>
      <c r="C178" s="227" t="s">
        <v>236</v>
      </c>
      <c r="D178" s="227" t="s">
        <v>156</v>
      </c>
      <c r="E178" s="228" t="s">
        <v>1239</v>
      </c>
      <c r="F178" s="229" t="s">
        <v>1240</v>
      </c>
      <c r="G178" s="230" t="s">
        <v>401</v>
      </c>
      <c r="H178" s="231">
        <v>11.408</v>
      </c>
      <c r="I178" s="232"/>
      <c r="J178" s="233">
        <f>ROUND(I178*H178,2)</f>
        <v>0</v>
      </c>
      <c r="K178" s="229" t="s">
        <v>160</v>
      </c>
      <c r="L178" s="45"/>
      <c r="M178" s="234" t="s">
        <v>1</v>
      </c>
      <c r="N178" s="235" t="s">
        <v>43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149</v>
      </c>
      <c r="AT178" s="238" t="s">
        <v>156</v>
      </c>
      <c r="AU178" s="238" t="s">
        <v>88</v>
      </c>
      <c r="AY178" s="18" t="s">
        <v>150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86</v>
      </c>
      <c r="BK178" s="239">
        <f>ROUND(I178*H178,2)</f>
        <v>0</v>
      </c>
      <c r="BL178" s="18" t="s">
        <v>149</v>
      </c>
      <c r="BM178" s="238" t="s">
        <v>2002</v>
      </c>
    </row>
    <row r="179" s="13" customFormat="1">
      <c r="A179" s="13"/>
      <c r="B179" s="240"/>
      <c r="C179" s="241"/>
      <c r="D179" s="242" t="s">
        <v>163</v>
      </c>
      <c r="E179" s="243" t="s">
        <v>1</v>
      </c>
      <c r="F179" s="244" t="s">
        <v>1242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163</v>
      </c>
      <c r="AU179" s="250" t="s">
        <v>88</v>
      </c>
      <c r="AV179" s="13" t="s">
        <v>86</v>
      </c>
      <c r="AW179" s="13" t="s">
        <v>33</v>
      </c>
      <c r="AX179" s="13" t="s">
        <v>78</v>
      </c>
      <c r="AY179" s="250" t="s">
        <v>150</v>
      </c>
    </row>
    <row r="180" s="13" customFormat="1">
      <c r="A180" s="13"/>
      <c r="B180" s="240"/>
      <c r="C180" s="241"/>
      <c r="D180" s="242" t="s">
        <v>163</v>
      </c>
      <c r="E180" s="243" t="s">
        <v>1</v>
      </c>
      <c r="F180" s="244" t="s">
        <v>1243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163</v>
      </c>
      <c r="AU180" s="250" t="s">
        <v>88</v>
      </c>
      <c r="AV180" s="13" t="s">
        <v>86</v>
      </c>
      <c r="AW180" s="13" t="s">
        <v>33</v>
      </c>
      <c r="AX180" s="13" t="s">
        <v>78</v>
      </c>
      <c r="AY180" s="250" t="s">
        <v>150</v>
      </c>
    </row>
    <row r="181" s="14" customFormat="1">
      <c r="A181" s="14"/>
      <c r="B181" s="251"/>
      <c r="C181" s="252"/>
      <c r="D181" s="242" t="s">
        <v>163</v>
      </c>
      <c r="E181" s="253" t="s">
        <v>1</v>
      </c>
      <c r="F181" s="254" t="s">
        <v>2003</v>
      </c>
      <c r="G181" s="252"/>
      <c r="H181" s="255">
        <v>11.408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163</v>
      </c>
      <c r="AU181" s="261" t="s">
        <v>88</v>
      </c>
      <c r="AV181" s="14" t="s">
        <v>88</v>
      </c>
      <c r="AW181" s="14" t="s">
        <v>33</v>
      </c>
      <c r="AX181" s="14" t="s">
        <v>86</v>
      </c>
      <c r="AY181" s="261" t="s">
        <v>150</v>
      </c>
    </row>
    <row r="182" s="2" customFormat="1" ht="21.75" customHeight="1">
      <c r="A182" s="39"/>
      <c r="B182" s="40"/>
      <c r="C182" s="227" t="s">
        <v>8</v>
      </c>
      <c r="D182" s="227" t="s">
        <v>156</v>
      </c>
      <c r="E182" s="228" t="s">
        <v>665</v>
      </c>
      <c r="F182" s="229" t="s">
        <v>666</v>
      </c>
      <c r="G182" s="230" t="s">
        <v>401</v>
      </c>
      <c r="H182" s="231">
        <v>7.6050000000000004</v>
      </c>
      <c r="I182" s="232"/>
      <c r="J182" s="233">
        <f>ROUND(I182*H182,2)</f>
        <v>0</v>
      </c>
      <c r="K182" s="229" t="s">
        <v>160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149</v>
      </c>
      <c r="AT182" s="238" t="s">
        <v>156</v>
      </c>
      <c r="AU182" s="238" t="s">
        <v>88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86</v>
      </c>
      <c r="BK182" s="239">
        <f>ROUND(I182*H182,2)</f>
        <v>0</v>
      </c>
      <c r="BL182" s="18" t="s">
        <v>149</v>
      </c>
      <c r="BM182" s="238" t="s">
        <v>1898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2004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14" customFormat="1">
      <c r="A184" s="14"/>
      <c r="B184" s="251"/>
      <c r="C184" s="252"/>
      <c r="D184" s="242" t="s">
        <v>163</v>
      </c>
      <c r="E184" s="253" t="s">
        <v>1</v>
      </c>
      <c r="F184" s="254" t="s">
        <v>2005</v>
      </c>
      <c r="G184" s="252"/>
      <c r="H184" s="255">
        <v>7.6050000000000004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163</v>
      </c>
      <c r="AU184" s="261" t="s">
        <v>88</v>
      </c>
      <c r="AV184" s="14" t="s">
        <v>88</v>
      </c>
      <c r="AW184" s="14" t="s">
        <v>33</v>
      </c>
      <c r="AX184" s="14" t="s">
        <v>86</v>
      </c>
      <c r="AY184" s="261" t="s">
        <v>150</v>
      </c>
    </row>
    <row r="185" s="12" customFormat="1" ht="22.8" customHeight="1">
      <c r="A185" s="12"/>
      <c r="B185" s="211"/>
      <c r="C185" s="212"/>
      <c r="D185" s="213" t="s">
        <v>77</v>
      </c>
      <c r="E185" s="225" t="s">
        <v>197</v>
      </c>
      <c r="F185" s="225" t="s">
        <v>808</v>
      </c>
      <c r="G185" s="212"/>
      <c r="H185" s="212"/>
      <c r="I185" s="215"/>
      <c r="J185" s="226">
        <f>BK185</f>
        <v>0</v>
      </c>
      <c r="K185" s="212"/>
      <c r="L185" s="217"/>
      <c r="M185" s="218"/>
      <c r="N185" s="219"/>
      <c r="O185" s="219"/>
      <c r="P185" s="220">
        <f>SUM(P186:P201)</f>
        <v>0</v>
      </c>
      <c r="Q185" s="219"/>
      <c r="R185" s="220">
        <f>SUM(R186:R201)</f>
        <v>0.37989199999999995</v>
      </c>
      <c r="S185" s="219"/>
      <c r="T185" s="221">
        <f>SUM(T186:T201)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86</v>
      </c>
      <c r="AT185" s="223" t="s">
        <v>77</v>
      </c>
      <c r="AU185" s="223" t="s">
        <v>86</v>
      </c>
      <c r="AY185" s="222" t="s">
        <v>150</v>
      </c>
      <c r="BK185" s="224">
        <f>SUM(BK186:BK201)</f>
        <v>0</v>
      </c>
    </row>
    <row r="186" s="2" customFormat="1" ht="16.5" customHeight="1">
      <c r="A186" s="39"/>
      <c r="B186" s="40"/>
      <c r="C186" s="227" t="s">
        <v>248</v>
      </c>
      <c r="D186" s="227" t="s">
        <v>156</v>
      </c>
      <c r="E186" s="228" t="s">
        <v>821</v>
      </c>
      <c r="F186" s="229" t="s">
        <v>822</v>
      </c>
      <c r="G186" s="230" t="s">
        <v>389</v>
      </c>
      <c r="H186" s="231">
        <v>84.5</v>
      </c>
      <c r="I186" s="232"/>
      <c r="J186" s="233">
        <f>ROUND(I186*H186,2)</f>
        <v>0</v>
      </c>
      <c r="K186" s="229" t="s">
        <v>160</v>
      </c>
      <c r="L186" s="45"/>
      <c r="M186" s="234" t="s">
        <v>1</v>
      </c>
      <c r="N186" s="235" t="s">
        <v>43</v>
      </c>
      <c r="O186" s="92"/>
      <c r="P186" s="236">
        <f>O186*H186</f>
        <v>0</v>
      </c>
      <c r="Q186" s="236">
        <v>1.0000000000000001E-05</v>
      </c>
      <c r="R186" s="236">
        <f>Q186*H186</f>
        <v>0.00084500000000000005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149</v>
      </c>
      <c r="AT186" s="238" t="s">
        <v>156</v>
      </c>
      <c r="AU186" s="238" t="s">
        <v>88</v>
      </c>
      <c r="AY186" s="18" t="s">
        <v>150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86</v>
      </c>
      <c r="BK186" s="239">
        <f>ROUND(I186*H186,2)</f>
        <v>0</v>
      </c>
      <c r="BL186" s="18" t="s">
        <v>149</v>
      </c>
      <c r="BM186" s="238" t="s">
        <v>2006</v>
      </c>
    </row>
    <row r="187" s="14" customFormat="1">
      <c r="A187" s="14"/>
      <c r="B187" s="251"/>
      <c r="C187" s="252"/>
      <c r="D187" s="242" t="s">
        <v>163</v>
      </c>
      <c r="E187" s="253" t="s">
        <v>1</v>
      </c>
      <c r="F187" s="254" t="s">
        <v>2007</v>
      </c>
      <c r="G187" s="252"/>
      <c r="H187" s="255">
        <v>84.5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163</v>
      </c>
      <c r="AU187" s="261" t="s">
        <v>88</v>
      </c>
      <c r="AV187" s="14" t="s">
        <v>88</v>
      </c>
      <c r="AW187" s="14" t="s">
        <v>33</v>
      </c>
      <c r="AX187" s="14" t="s">
        <v>86</v>
      </c>
      <c r="AY187" s="261" t="s">
        <v>150</v>
      </c>
    </row>
    <row r="188" s="2" customFormat="1" ht="16.5" customHeight="1">
      <c r="A188" s="39"/>
      <c r="B188" s="40"/>
      <c r="C188" s="276" t="s">
        <v>255</v>
      </c>
      <c r="D188" s="276" t="s">
        <v>510</v>
      </c>
      <c r="E188" s="277" t="s">
        <v>826</v>
      </c>
      <c r="F188" s="278" t="s">
        <v>827</v>
      </c>
      <c r="G188" s="279" t="s">
        <v>389</v>
      </c>
      <c r="H188" s="280">
        <v>87.034999999999997</v>
      </c>
      <c r="I188" s="281"/>
      <c r="J188" s="282">
        <f>ROUND(I188*H188,2)</f>
        <v>0</v>
      </c>
      <c r="K188" s="278" t="s">
        <v>160</v>
      </c>
      <c r="L188" s="283"/>
      <c r="M188" s="284" t="s">
        <v>1</v>
      </c>
      <c r="N188" s="285" t="s">
        <v>43</v>
      </c>
      <c r="O188" s="92"/>
      <c r="P188" s="236">
        <f>O188*H188</f>
        <v>0</v>
      </c>
      <c r="Q188" s="236">
        <v>0.0041999999999999997</v>
      </c>
      <c r="R188" s="236">
        <f>Q188*H188</f>
        <v>0.36554699999999996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197</v>
      </c>
      <c r="AT188" s="238" t="s">
        <v>510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149</v>
      </c>
      <c r="BM188" s="238" t="s">
        <v>2008</v>
      </c>
    </row>
    <row r="189" s="14" customFormat="1">
      <c r="A189" s="14"/>
      <c r="B189" s="251"/>
      <c r="C189" s="252"/>
      <c r="D189" s="242" t="s">
        <v>163</v>
      </c>
      <c r="E189" s="253" t="s">
        <v>1</v>
      </c>
      <c r="F189" s="254" t="s">
        <v>2009</v>
      </c>
      <c r="G189" s="252"/>
      <c r="H189" s="255">
        <v>84.5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163</v>
      </c>
      <c r="AU189" s="261" t="s">
        <v>88</v>
      </c>
      <c r="AV189" s="14" t="s">
        <v>88</v>
      </c>
      <c r="AW189" s="14" t="s">
        <v>33</v>
      </c>
      <c r="AX189" s="14" t="s">
        <v>86</v>
      </c>
      <c r="AY189" s="261" t="s">
        <v>150</v>
      </c>
    </row>
    <row r="190" s="14" customFormat="1">
      <c r="A190" s="14"/>
      <c r="B190" s="251"/>
      <c r="C190" s="252"/>
      <c r="D190" s="242" t="s">
        <v>163</v>
      </c>
      <c r="E190" s="252"/>
      <c r="F190" s="254" t="s">
        <v>2010</v>
      </c>
      <c r="G190" s="252"/>
      <c r="H190" s="255">
        <v>87.034999999999997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4</v>
      </c>
      <c r="AX190" s="14" t="s">
        <v>86</v>
      </c>
      <c r="AY190" s="261" t="s">
        <v>150</v>
      </c>
    </row>
    <row r="191" s="2" customFormat="1" ht="24.15" customHeight="1">
      <c r="A191" s="39"/>
      <c r="B191" s="40"/>
      <c r="C191" s="227" t="s">
        <v>357</v>
      </c>
      <c r="D191" s="227" t="s">
        <v>156</v>
      </c>
      <c r="E191" s="228" t="s">
        <v>843</v>
      </c>
      <c r="F191" s="229" t="s">
        <v>844</v>
      </c>
      <c r="G191" s="230" t="s">
        <v>283</v>
      </c>
      <c r="H191" s="231">
        <v>15</v>
      </c>
      <c r="I191" s="232"/>
      <c r="J191" s="233">
        <f>ROUND(I191*H191,2)</f>
        <v>0</v>
      </c>
      <c r="K191" s="229" t="s">
        <v>160</v>
      </c>
      <c r="L191" s="45"/>
      <c r="M191" s="234" t="s">
        <v>1</v>
      </c>
      <c r="N191" s="235" t="s">
        <v>43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149</v>
      </c>
      <c r="AT191" s="238" t="s">
        <v>156</v>
      </c>
      <c r="AU191" s="238" t="s">
        <v>88</v>
      </c>
      <c r="AY191" s="18" t="s">
        <v>150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86</v>
      </c>
      <c r="BK191" s="239">
        <f>ROUND(I191*H191,2)</f>
        <v>0</v>
      </c>
      <c r="BL191" s="18" t="s">
        <v>149</v>
      </c>
      <c r="BM191" s="238" t="s">
        <v>2011</v>
      </c>
    </row>
    <row r="192" s="13" customFormat="1">
      <c r="A192" s="13"/>
      <c r="B192" s="240"/>
      <c r="C192" s="241"/>
      <c r="D192" s="242" t="s">
        <v>163</v>
      </c>
      <c r="E192" s="243" t="s">
        <v>1</v>
      </c>
      <c r="F192" s="244" t="s">
        <v>2012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163</v>
      </c>
      <c r="AU192" s="250" t="s">
        <v>88</v>
      </c>
      <c r="AV192" s="13" t="s">
        <v>86</v>
      </c>
      <c r="AW192" s="13" t="s">
        <v>33</v>
      </c>
      <c r="AX192" s="13" t="s">
        <v>78</v>
      </c>
      <c r="AY192" s="250" t="s">
        <v>150</v>
      </c>
    </row>
    <row r="193" s="14" customFormat="1">
      <c r="A193" s="14"/>
      <c r="B193" s="251"/>
      <c r="C193" s="252"/>
      <c r="D193" s="242" t="s">
        <v>163</v>
      </c>
      <c r="E193" s="253" t="s">
        <v>1</v>
      </c>
      <c r="F193" s="254" t="s">
        <v>2013</v>
      </c>
      <c r="G193" s="252"/>
      <c r="H193" s="255">
        <v>15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163</v>
      </c>
      <c r="AU193" s="261" t="s">
        <v>88</v>
      </c>
      <c r="AV193" s="14" t="s">
        <v>88</v>
      </c>
      <c r="AW193" s="14" t="s">
        <v>33</v>
      </c>
      <c r="AX193" s="14" t="s">
        <v>86</v>
      </c>
      <c r="AY193" s="261" t="s">
        <v>150</v>
      </c>
    </row>
    <row r="194" s="13" customFormat="1">
      <c r="A194" s="13"/>
      <c r="B194" s="240"/>
      <c r="C194" s="241"/>
      <c r="D194" s="242" t="s">
        <v>163</v>
      </c>
      <c r="E194" s="243" t="s">
        <v>1</v>
      </c>
      <c r="F194" s="244" t="s">
        <v>517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163</v>
      </c>
      <c r="AU194" s="250" t="s">
        <v>88</v>
      </c>
      <c r="AV194" s="13" t="s">
        <v>86</v>
      </c>
      <c r="AW194" s="13" t="s">
        <v>33</v>
      </c>
      <c r="AX194" s="13" t="s">
        <v>78</v>
      </c>
      <c r="AY194" s="250" t="s">
        <v>150</v>
      </c>
    </row>
    <row r="195" s="2" customFormat="1" ht="16.5" customHeight="1">
      <c r="A195" s="39"/>
      <c r="B195" s="40"/>
      <c r="C195" s="276" t="s">
        <v>364</v>
      </c>
      <c r="D195" s="276" t="s">
        <v>510</v>
      </c>
      <c r="E195" s="277" t="s">
        <v>849</v>
      </c>
      <c r="F195" s="278" t="s">
        <v>850</v>
      </c>
      <c r="G195" s="279" t="s">
        <v>283</v>
      </c>
      <c r="H195" s="280">
        <v>15</v>
      </c>
      <c r="I195" s="281"/>
      <c r="J195" s="282">
        <f>ROUND(I195*H195,2)</f>
        <v>0</v>
      </c>
      <c r="K195" s="278" t="s">
        <v>160</v>
      </c>
      <c r="L195" s="283"/>
      <c r="M195" s="284" t="s">
        <v>1</v>
      </c>
      <c r="N195" s="285" t="s">
        <v>43</v>
      </c>
      <c r="O195" s="92"/>
      <c r="P195" s="236">
        <f>O195*H195</f>
        <v>0</v>
      </c>
      <c r="Q195" s="236">
        <v>0.00080000000000000004</v>
      </c>
      <c r="R195" s="236">
        <f>Q195*H195</f>
        <v>0.012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197</v>
      </c>
      <c r="AT195" s="238" t="s">
        <v>510</v>
      </c>
      <c r="AU195" s="238" t="s">
        <v>88</v>
      </c>
      <c r="AY195" s="18" t="s">
        <v>150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86</v>
      </c>
      <c r="BK195" s="239">
        <f>ROUND(I195*H195,2)</f>
        <v>0</v>
      </c>
      <c r="BL195" s="18" t="s">
        <v>149</v>
      </c>
      <c r="BM195" s="238" t="s">
        <v>2014</v>
      </c>
    </row>
    <row r="196" s="14" customFormat="1">
      <c r="A196" s="14"/>
      <c r="B196" s="251"/>
      <c r="C196" s="252"/>
      <c r="D196" s="242" t="s">
        <v>163</v>
      </c>
      <c r="E196" s="253" t="s">
        <v>1</v>
      </c>
      <c r="F196" s="254" t="s">
        <v>1580</v>
      </c>
      <c r="G196" s="252"/>
      <c r="H196" s="255">
        <v>15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163</v>
      </c>
      <c r="AU196" s="261" t="s">
        <v>88</v>
      </c>
      <c r="AV196" s="14" t="s">
        <v>88</v>
      </c>
      <c r="AW196" s="14" t="s">
        <v>33</v>
      </c>
      <c r="AX196" s="14" t="s">
        <v>86</v>
      </c>
      <c r="AY196" s="261" t="s">
        <v>150</v>
      </c>
    </row>
    <row r="197" s="2" customFormat="1" ht="24.15" customHeight="1">
      <c r="A197" s="39"/>
      <c r="B197" s="40"/>
      <c r="C197" s="227" t="s">
        <v>370</v>
      </c>
      <c r="D197" s="227" t="s">
        <v>156</v>
      </c>
      <c r="E197" s="228" t="s">
        <v>2015</v>
      </c>
      <c r="F197" s="229" t="s">
        <v>2016</v>
      </c>
      <c r="G197" s="230" t="s">
        <v>283</v>
      </c>
      <c r="H197" s="231">
        <v>3</v>
      </c>
      <c r="I197" s="232"/>
      <c r="J197" s="233">
        <f>ROUND(I197*H197,2)</f>
        <v>0</v>
      </c>
      <c r="K197" s="229" t="s">
        <v>160</v>
      </c>
      <c r="L197" s="45"/>
      <c r="M197" s="234" t="s">
        <v>1</v>
      </c>
      <c r="N197" s="235" t="s">
        <v>43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149</v>
      </c>
      <c r="AT197" s="238" t="s">
        <v>156</v>
      </c>
      <c r="AU197" s="238" t="s">
        <v>88</v>
      </c>
      <c r="AY197" s="18" t="s">
        <v>150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86</v>
      </c>
      <c r="BK197" s="239">
        <f>ROUND(I197*H197,2)</f>
        <v>0</v>
      </c>
      <c r="BL197" s="18" t="s">
        <v>149</v>
      </c>
      <c r="BM197" s="238" t="s">
        <v>2017</v>
      </c>
    </row>
    <row r="198" s="14" customFormat="1">
      <c r="A198" s="14"/>
      <c r="B198" s="251"/>
      <c r="C198" s="252"/>
      <c r="D198" s="242" t="s">
        <v>163</v>
      </c>
      <c r="E198" s="253" t="s">
        <v>1</v>
      </c>
      <c r="F198" s="254" t="s">
        <v>2018</v>
      </c>
      <c r="G198" s="252"/>
      <c r="H198" s="255">
        <v>3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33</v>
      </c>
      <c r="AX198" s="14" t="s">
        <v>86</v>
      </c>
      <c r="AY198" s="261" t="s">
        <v>150</v>
      </c>
    </row>
    <row r="199" s="13" customFormat="1">
      <c r="A199" s="13"/>
      <c r="B199" s="240"/>
      <c r="C199" s="241"/>
      <c r="D199" s="242" t="s">
        <v>163</v>
      </c>
      <c r="E199" s="243" t="s">
        <v>1</v>
      </c>
      <c r="F199" s="244" t="s">
        <v>517</v>
      </c>
      <c r="G199" s="241"/>
      <c r="H199" s="243" t="s">
        <v>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0" t="s">
        <v>163</v>
      </c>
      <c r="AU199" s="250" t="s">
        <v>88</v>
      </c>
      <c r="AV199" s="13" t="s">
        <v>86</v>
      </c>
      <c r="AW199" s="13" t="s">
        <v>33</v>
      </c>
      <c r="AX199" s="13" t="s">
        <v>78</v>
      </c>
      <c r="AY199" s="250" t="s">
        <v>150</v>
      </c>
    </row>
    <row r="200" s="2" customFormat="1" ht="16.5" customHeight="1">
      <c r="A200" s="39"/>
      <c r="B200" s="40"/>
      <c r="C200" s="276" t="s">
        <v>7</v>
      </c>
      <c r="D200" s="276" t="s">
        <v>510</v>
      </c>
      <c r="E200" s="277" t="s">
        <v>2019</v>
      </c>
      <c r="F200" s="278" t="s">
        <v>2020</v>
      </c>
      <c r="G200" s="279" t="s">
        <v>283</v>
      </c>
      <c r="H200" s="280">
        <v>3</v>
      </c>
      <c r="I200" s="281"/>
      <c r="J200" s="282">
        <f>ROUND(I200*H200,2)</f>
        <v>0</v>
      </c>
      <c r="K200" s="278" t="s">
        <v>160</v>
      </c>
      <c r="L200" s="283"/>
      <c r="M200" s="284" t="s">
        <v>1</v>
      </c>
      <c r="N200" s="285" t="s">
        <v>43</v>
      </c>
      <c r="O200" s="92"/>
      <c r="P200" s="236">
        <f>O200*H200</f>
        <v>0</v>
      </c>
      <c r="Q200" s="236">
        <v>0.00050000000000000001</v>
      </c>
      <c r="R200" s="236">
        <f>Q200*H200</f>
        <v>0.0015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197</v>
      </c>
      <c r="AT200" s="238" t="s">
        <v>510</v>
      </c>
      <c r="AU200" s="238" t="s">
        <v>88</v>
      </c>
      <c r="AY200" s="18" t="s">
        <v>150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86</v>
      </c>
      <c r="BK200" s="239">
        <f>ROUND(I200*H200,2)</f>
        <v>0</v>
      </c>
      <c r="BL200" s="18" t="s">
        <v>149</v>
      </c>
      <c r="BM200" s="238" t="s">
        <v>2021</v>
      </c>
    </row>
    <row r="201" s="14" customFormat="1">
      <c r="A201" s="14"/>
      <c r="B201" s="251"/>
      <c r="C201" s="252"/>
      <c r="D201" s="242" t="s">
        <v>163</v>
      </c>
      <c r="E201" s="253" t="s">
        <v>1</v>
      </c>
      <c r="F201" s="254" t="s">
        <v>852</v>
      </c>
      <c r="G201" s="252"/>
      <c r="H201" s="255">
        <v>3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163</v>
      </c>
      <c r="AU201" s="261" t="s">
        <v>88</v>
      </c>
      <c r="AV201" s="14" t="s">
        <v>88</v>
      </c>
      <c r="AW201" s="14" t="s">
        <v>33</v>
      </c>
      <c r="AX201" s="14" t="s">
        <v>86</v>
      </c>
      <c r="AY201" s="261" t="s">
        <v>150</v>
      </c>
    </row>
    <row r="202" s="12" customFormat="1" ht="22.8" customHeight="1">
      <c r="A202" s="12"/>
      <c r="B202" s="211"/>
      <c r="C202" s="212"/>
      <c r="D202" s="213" t="s">
        <v>77</v>
      </c>
      <c r="E202" s="225" t="s">
        <v>1126</v>
      </c>
      <c r="F202" s="225" t="s">
        <v>1127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P203</f>
        <v>0</v>
      </c>
      <c r="Q202" s="219"/>
      <c r="R202" s="220">
        <f>R203</f>
        <v>0</v>
      </c>
      <c r="S202" s="219"/>
      <c r="T202" s="221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86</v>
      </c>
      <c r="AT202" s="223" t="s">
        <v>77</v>
      </c>
      <c r="AU202" s="223" t="s">
        <v>86</v>
      </c>
      <c r="AY202" s="222" t="s">
        <v>150</v>
      </c>
      <c r="BK202" s="224">
        <f>BK203</f>
        <v>0</v>
      </c>
    </row>
    <row r="203" s="2" customFormat="1" ht="24.15" customHeight="1">
      <c r="A203" s="39"/>
      <c r="B203" s="40"/>
      <c r="C203" s="227" t="s">
        <v>378</v>
      </c>
      <c r="D203" s="227" t="s">
        <v>156</v>
      </c>
      <c r="E203" s="228" t="s">
        <v>1470</v>
      </c>
      <c r="F203" s="229" t="s">
        <v>1471</v>
      </c>
      <c r="G203" s="230" t="s">
        <v>494</v>
      </c>
      <c r="H203" s="231">
        <v>67.221000000000004</v>
      </c>
      <c r="I203" s="232"/>
      <c r="J203" s="233">
        <f>ROUND(I203*H203,2)</f>
        <v>0</v>
      </c>
      <c r="K203" s="229" t="s">
        <v>160</v>
      </c>
      <c r="L203" s="45"/>
      <c r="M203" s="300" t="s">
        <v>1</v>
      </c>
      <c r="N203" s="301" t="s">
        <v>43</v>
      </c>
      <c r="O203" s="302"/>
      <c r="P203" s="303">
        <f>O203*H203</f>
        <v>0</v>
      </c>
      <c r="Q203" s="303">
        <v>0</v>
      </c>
      <c r="R203" s="303">
        <f>Q203*H203</f>
        <v>0</v>
      </c>
      <c r="S203" s="303">
        <v>0</v>
      </c>
      <c r="T203" s="30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149</v>
      </c>
      <c r="AT203" s="238" t="s">
        <v>156</v>
      </c>
      <c r="AU203" s="238" t="s">
        <v>88</v>
      </c>
      <c r="AY203" s="18" t="s">
        <v>150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86</v>
      </c>
      <c r="BK203" s="239">
        <f>ROUND(I203*H203,2)</f>
        <v>0</v>
      </c>
      <c r="BL203" s="18" t="s">
        <v>149</v>
      </c>
      <c r="BM203" s="238" t="s">
        <v>1975</v>
      </c>
    </row>
    <row r="204" s="2" customFormat="1" ht="6.96" customHeight="1">
      <c r="A204" s="39"/>
      <c r="B204" s="67"/>
      <c r="C204" s="68"/>
      <c r="D204" s="68"/>
      <c r="E204" s="68"/>
      <c r="F204" s="68"/>
      <c r="G204" s="68"/>
      <c r="H204" s="68"/>
      <c r="I204" s="68"/>
      <c r="J204" s="68"/>
      <c r="K204" s="68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6fDUQMMBubhlfKsm0A3SYAUBTPU1Lp6pGmMegIdKacyhjUenpvKz4XYFwUCVdSq+17JDGDFEvnV47a0aNxONSg==" hashValue="JiZa8FkTOM8s0pTeRIBYOOmGST8zAy+Rm7hzIb3MgjzVDPWQEkZGSbelUXDgnM4MCqumkOAbzCJyM14gkGEGDQ==" algorithmName="SHA-512" password="CC35"/>
  <autoFilter ref="C124:K20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88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1853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1854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11. 9. 2025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38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40</v>
      </c>
      <c r="G34" s="39"/>
      <c r="H34" s="39"/>
      <c r="I34" s="162" t="s">
        <v>39</v>
      </c>
      <c r="J34" s="162" t="s">
        <v>41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42</v>
      </c>
      <c r="E35" s="151" t="s">
        <v>43</v>
      </c>
      <c r="F35" s="164">
        <f>ROUND((SUM(BE125:BE216)),  2)</f>
        <v>0</v>
      </c>
      <c r="G35" s="39"/>
      <c r="H35" s="39"/>
      <c r="I35" s="165">
        <v>0.20999999999999999</v>
      </c>
      <c r="J35" s="164">
        <f>ROUND(((SUM(BE125:BE216))*I35),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44</v>
      </c>
      <c r="F36" s="164">
        <f>ROUND((SUM(BF125:BF216)),  2)</f>
        <v>0</v>
      </c>
      <c r="G36" s="39"/>
      <c r="H36" s="39"/>
      <c r="I36" s="165">
        <v>0.14999999999999999</v>
      </c>
      <c r="J36" s="164">
        <f>ROUND(((SUM(BF125:BF216))*I36),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ROUND((SUM(BG125:BG216)),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46</v>
      </c>
      <c r="F38" s="164">
        <f>ROUND((SUM(BH125:BH216)),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47</v>
      </c>
      <c r="F39" s="164">
        <f>ROUND((SUM(BI125:BI216)),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48</v>
      </c>
      <c r="E41" s="168"/>
      <c r="F41" s="168"/>
      <c r="G41" s="169" t="s">
        <v>49</v>
      </c>
      <c r="H41" s="170" t="s">
        <v>50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51</v>
      </c>
      <c r="E50" s="174"/>
      <c r="F50" s="174"/>
      <c r="G50" s="173" t="s">
        <v>52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6"/>
      <c r="J61" s="178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55</v>
      </c>
      <c r="E65" s="179"/>
      <c r="F65" s="179"/>
      <c r="G65" s="173" t="s">
        <v>56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6"/>
      <c r="J76" s="178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1853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1854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304c - Kanalizační dešťové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11. 9. 2025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123</v>
      </c>
      <c r="D96" s="186"/>
      <c r="E96" s="186"/>
      <c r="F96" s="186"/>
      <c r="G96" s="186"/>
      <c r="H96" s="186"/>
      <c r="I96" s="186"/>
      <c r="J96" s="187" t="s">
        <v>124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125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J181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J193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J215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120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1853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1854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304c - Kanalizační dešťové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11. 9. 2025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135</v>
      </c>
      <c r="D124" s="203" t="s">
        <v>63</v>
      </c>
      <c r="E124" s="203" t="s">
        <v>59</v>
      </c>
      <c r="F124" s="203" t="s">
        <v>60</v>
      </c>
      <c r="G124" s="203" t="s">
        <v>136</v>
      </c>
      <c r="H124" s="203" t="s">
        <v>137</v>
      </c>
      <c r="I124" s="203" t="s">
        <v>138</v>
      </c>
      <c r="J124" s="203" t="s">
        <v>124</v>
      </c>
      <c r="K124" s="204" t="s">
        <v>139</v>
      </c>
      <c r="L124" s="205"/>
      <c r="M124" s="101" t="s">
        <v>1</v>
      </c>
      <c r="N124" s="102" t="s">
        <v>42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61.475275199999999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126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77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P127+P181+P193+P215</f>
        <v>0</v>
      </c>
      <c r="Q126" s="219"/>
      <c r="R126" s="220">
        <f>R127+R181+R193+R215</f>
        <v>61.475275199999999</v>
      </c>
      <c r="S126" s="219"/>
      <c r="T126" s="221">
        <f>T127+T181+T193+T215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86</v>
      </c>
      <c r="AT126" s="223" t="s">
        <v>77</v>
      </c>
      <c r="AU126" s="223" t="s">
        <v>78</v>
      </c>
      <c r="AY126" s="222" t="s">
        <v>150</v>
      </c>
      <c r="BK126" s="224">
        <f>BK127+BK181+BK193+BK215</f>
        <v>0</v>
      </c>
    </row>
    <row r="127" s="12" customFormat="1" ht="22.8" customHeight="1">
      <c r="A127" s="12"/>
      <c r="B127" s="211"/>
      <c r="C127" s="212"/>
      <c r="D127" s="213" t="s">
        <v>77</v>
      </c>
      <c r="E127" s="225" t="s">
        <v>86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SUM(P128:P180)</f>
        <v>0</v>
      </c>
      <c r="Q127" s="219"/>
      <c r="R127" s="220">
        <f>SUM(R128:R180)</f>
        <v>61.1158784</v>
      </c>
      <c r="S127" s="219"/>
      <c r="T127" s="221">
        <f>SUM(T128:T180)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77</v>
      </c>
      <c r="AU127" s="223" t="s">
        <v>86</v>
      </c>
      <c r="AY127" s="222" t="s">
        <v>150</v>
      </c>
      <c r="BK127" s="224">
        <f>SUM(BK128:BK180)</f>
        <v>0</v>
      </c>
    </row>
    <row r="128" s="2" customFormat="1" ht="16.5" customHeight="1">
      <c r="A128" s="39"/>
      <c r="B128" s="40"/>
      <c r="C128" s="227" t="s">
        <v>86</v>
      </c>
      <c r="D128" s="227" t="s">
        <v>156</v>
      </c>
      <c r="E128" s="228" t="s">
        <v>1856</v>
      </c>
      <c r="F128" s="229" t="s">
        <v>1857</v>
      </c>
      <c r="G128" s="230" t="s">
        <v>1161</v>
      </c>
      <c r="H128" s="231">
        <v>48</v>
      </c>
      <c r="I128" s="232"/>
      <c r="J128" s="233">
        <f>ROUND(I128*H128,2)</f>
        <v>0</v>
      </c>
      <c r="K128" s="229" t="s">
        <v>160</v>
      </c>
      <c r="L128" s="45"/>
      <c r="M128" s="234" t="s">
        <v>1</v>
      </c>
      <c r="N128" s="235" t="s">
        <v>43</v>
      </c>
      <c r="O128" s="92"/>
      <c r="P128" s="236">
        <f>O128*H128</f>
        <v>0</v>
      </c>
      <c r="Q128" s="236">
        <v>3.0000000000000001E-05</v>
      </c>
      <c r="R128" s="236">
        <f>Q128*H128</f>
        <v>0.0014400000000000001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149</v>
      </c>
      <c r="AT128" s="238" t="s">
        <v>156</v>
      </c>
      <c r="AU128" s="238" t="s">
        <v>88</v>
      </c>
      <c r="AY128" s="18" t="s">
        <v>150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86</v>
      </c>
      <c r="BK128" s="239">
        <f>ROUND(I128*H128,2)</f>
        <v>0</v>
      </c>
      <c r="BL128" s="18" t="s">
        <v>149</v>
      </c>
      <c r="BM128" s="238" t="s">
        <v>1858</v>
      </c>
    </row>
    <row r="129" s="13" customFormat="1">
      <c r="A129" s="13"/>
      <c r="B129" s="240"/>
      <c r="C129" s="241"/>
      <c r="D129" s="242" t="s">
        <v>163</v>
      </c>
      <c r="E129" s="243" t="s">
        <v>1</v>
      </c>
      <c r="F129" s="244" t="s">
        <v>1163</v>
      </c>
      <c r="G129" s="241"/>
      <c r="H129" s="243" t="s">
        <v>1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163</v>
      </c>
      <c r="AU129" s="250" t="s">
        <v>88</v>
      </c>
      <c r="AV129" s="13" t="s">
        <v>86</v>
      </c>
      <c r="AW129" s="13" t="s">
        <v>33</v>
      </c>
      <c r="AX129" s="13" t="s">
        <v>78</v>
      </c>
      <c r="AY129" s="250" t="s">
        <v>150</v>
      </c>
    </row>
    <row r="130" s="14" customFormat="1">
      <c r="A130" s="14"/>
      <c r="B130" s="251"/>
      <c r="C130" s="252"/>
      <c r="D130" s="242" t="s">
        <v>163</v>
      </c>
      <c r="E130" s="253" t="s">
        <v>1</v>
      </c>
      <c r="F130" s="254" t="s">
        <v>2023</v>
      </c>
      <c r="G130" s="252"/>
      <c r="H130" s="255">
        <v>48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163</v>
      </c>
      <c r="AU130" s="261" t="s">
        <v>88</v>
      </c>
      <c r="AV130" s="14" t="s">
        <v>88</v>
      </c>
      <c r="AW130" s="14" t="s">
        <v>33</v>
      </c>
      <c r="AX130" s="14" t="s">
        <v>86</v>
      </c>
      <c r="AY130" s="261" t="s">
        <v>150</v>
      </c>
    </row>
    <row r="131" s="2" customFormat="1" ht="24.15" customHeight="1">
      <c r="A131" s="39"/>
      <c r="B131" s="40"/>
      <c r="C131" s="227" t="s">
        <v>88</v>
      </c>
      <c r="D131" s="227" t="s">
        <v>156</v>
      </c>
      <c r="E131" s="228" t="s">
        <v>1860</v>
      </c>
      <c r="F131" s="229" t="s">
        <v>1861</v>
      </c>
      <c r="G131" s="230" t="s">
        <v>401</v>
      </c>
      <c r="H131" s="231">
        <v>110.59</v>
      </c>
      <c r="I131" s="232"/>
      <c r="J131" s="233">
        <f>ROUND(I131*H131,2)</f>
        <v>0</v>
      </c>
      <c r="K131" s="229" t="s">
        <v>160</v>
      </c>
      <c r="L131" s="45"/>
      <c r="M131" s="234" t="s">
        <v>1</v>
      </c>
      <c r="N131" s="235" t="s">
        <v>43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149</v>
      </c>
      <c r="AT131" s="238" t="s">
        <v>156</v>
      </c>
      <c r="AU131" s="238" t="s">
        <v>88</v>
      </c>
      <c r="AY131" s="18" t="s">
        <v>150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86</v>
      </c>
      <c r="BK131" s="239">
        <f>ROUND(I131*H131,2)</f>
        <v>0</v>
      </c>
      <c r="BL131" s="18" t="s">
        <v>149</v>
      </c>
      <c r="BM131" s="238" t="s">
        <v>1862</v>
      </c>
    </row>
    <row r="132" s="14" customFormat="1">
      <c r="A132" s="14"/>
      <c r="B132" s="251"/>
      <c r="C132" s="252"/>
      <c r="D132" s="242" t="s">
        <v>163</v>
      </c>
      <c r="E132" s="253" t="s">
        <v>1</v>
      </c>
      <c r="F132" s="254" t="s">
        <v>2024</v>
      </c>
      <c r="G132" s="252"/>
      <c r="H132" s="255">
        <v>110.59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163</v>
      </c>
      <c r="AU132" s="261" t="s">
        <v>88</v>
      </c>
      <c r="AV132" s="14" t="s">
        <v>88</v>
      </c>
      <c r="AW132" s="14" t="s">
        <v>33</v>
      </c>
      <c r="AX132" s="14" t="s">
        <v>86</v>
      </c>
      <c r="AY132" s="261" t="s">
        <v>150</v>
      </c>
    </row>
    <row r="133" s="13" customFormat="1">
      <c r="A133" s="13"/>
      <c r="B133" s="240"/>
      <c r="C133" s="241"/>
      <c r="D133" s="242" t="s">
        <v>163</v>
      </c>
      <c r="E133" s="243" t="s">
        <v>1</v>
      </c>
      <c r="F133" s="244" t="s">
        <v>1170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163</v>
      </c>
      <c r="AU133" s="250" t="s">
        <v>88</v>
      </c>
      <c r="AV133" s="13" t="s">
        <v>86</v>
      </c>
      <c r="AW133" s="13" t="s">
        <v>33</v>
      </c>
      <c r="AX133" s="13" t="s">
        <v>78</v>
      </c>
      <c r="AY133" s="250" t="s">
        <v>150</v>
      </c>
    </row>
    <row r="134" s="13" customFormat="1">
      <c r="A134" s="13"/>
      <c r="B134" s="240"/>
      <c r="C134" s="241"/>
      <c r="D134" s="242" t="s">
        <v>163</v>
      </c>
      <c r="E134" s="243" t="s">
        <v>1</v>
      </c>
      <c r="F134" s="244" t="s">
        <v>1864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163</v>
      </c>
      <c r="AU134" s="250" t="s">
        <v>88</v>
      </c>
      <c r="AV134" s="13" t="s">
        <v>86</v>
      </c>
      <c r="AW134" s="13" t="s">
        <v>33</v>
      </c>
      <c r="AX134" s="13" t="s">
        <v>78</v>
      </c>
      <c r="AY134" s="250" t="s">
        <v>150</v>
      </c>
    </row>
    <row r="135" s="2" customFormat="1" ht="24.15" customHeight="1">
      <c r="A135" s="39"/>
      <c r="B135" s="40"/>
      <c r="C135" s="227" t="s">
        <v>171</v>
      </c>
      <c r="D135" s="227" t="s">
        <v>156</v>
      </c>
      <c r="E135" s="228" t="s">
        <v>1175</v>
      </c>
      <c r="F135" s="229" t="s">
        <v>1176</v>
      </c>
      <c r="G135" s="230" t="s">
        <v>401</v>
      </c>
      <c r="H135" s="231">
        <v>11.058999999999999</v>
      </c>
      <c r="I135" s="232"/>
      <c r="J135" s="233">
        <f>ROUND(I135*H135,2)</f>
        <v>0</v>
      </c>
      <c r="K135" s="229" t="s">
        <v>160</v>
      </c>
      <c r="L135" s="45"/>
      <c r="M135" s="234" t="s">
        <v>1</v>
      </c>
      <c r="N135" s="235" t="s">
        <v>43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149</v>
      </c>
      <c r="AT135" s="238" t="s">
        <v>156</v>
      </c>
      <c r="AU135" s="238" t="s">
        <v>88</v>
      </c>
      <c r="AY135" s="18" t="s">
        <v>150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86</v>
      </c>
      <c r="BK135" s="239">
        <f>ROUND(I135*H135,2)</f>
        <v>0</v>
      </c>
      <c r="BL135" s="18" t="s">
        <v>149</v>
      </c>
      <c r="BM135" s="238" t="s">
        <v>1865</v>
      </c>
    </row>
    <row r="136" s="13" customFormat="1">
      <c r="A136" s="13"/>
      <c r="B136" s="240"/>
      <c r="C136" s="241"/>
      <c r="D136" s="242" t="s">
        <v>163</v>
      </c>
      <c r="E136" s="243" t="s">
        <v>1</v>
      </c>
      <c r="F136" s="244" t="s">
        <v>1866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163</v>
      </c>
      <c r="AU136" s="250" t="s">
        <v>88</v>
      </c>
      <c r="AV136" s="13" t="s">
        <v>86</v>
      </c>
      <c r="AW136" s="13" t="s">
        <v>33</v>
      </c>
      <c r="AX136" s="13" t="s">
        <v>78</v>
      </c>
      <c r="AY136" s="250" t="s">
        <v>150</v>
      </c>
    </row>
    <row r="137" s="14" customFormat="1">
      <c r="A137" s="14"/>
      <c r="B137" s="251"/>
      <c r="C137" s="252"/>
      <c r="D137" s="242" t="s">
        <v>163</v>
      </c>
      <c r="E137" s="253" t="s">
        <v>1</v>
      </c>
      <c r="F137" s="254" t="s">
        <v>2025</v>
      </c>
      <c r="G137" s="252"/>
      <c r="H137" s="255">
        <v>11.058999999999999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163</v>
      </c>
      <c r="AU137" s="261" t="s">
        <v>88</v>
      </c>
      <c r="AV137" s="14" t="s">
        <v>88</v>
      </c>
      <c r="AW137" s="14" t="s">
        <v>33</v>
      </c>
      <c r="AX137" s="14" t="s">
        <v>86</v>
      </c>
      <c r="AY137" s="261" t="s">
        <v>150</v>
      </c>
    </row>
    <row r="138" s="2" customFormat="1" ht="21.75" customHeight="1">
      <c r="A138" s="39"/>
      <c r="B138" s="40"/>
      <c r="C138" s="227" t="s">
        <v>149</v>
      </c>
      <c r="D138" s="227" t="s">
        <v>156</v>
      </c>
      <c r="E138" s="228" t="s">
        <v>430</v>
      </c>
      <c r="F138" s="229" t="s">
        <v>431</v>
      </c>
      <c r="G138" s="230" t="s">
        <v>278</v>
      </c>
      <c r="H138" s="231">
        <v>245.75999999999999</v>
      </c>
      <c r="I138" s="232"/>
      <c r="J138" s="233">
        <f>ROUND(I138*H138,2)</f>
        <v>0</v>
      </c>
      <c r="K138" s="229" t="s">
        <v>160</v>
      </c>
      <c r="L138" s="45"/>
      <c r="M138" s="234" t="s">
        <v>1</v>
      </c>
      <c r="N138" s="235" t="s">
        <v>43</v>
      </c>
      <c r="O138" s="92"/>
      <c r="P138" s="236">
        <f>O138*H138</f>
        <v>0</v>
      </c>
      <c r="Q138" s="236">
        <v>0.00084000000000000003</v>
      </c>
      <c r="R138" s="236">
        <f>Q138*H138</f>
        <v>0.20643839999999999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149</v>
      </c>
      <c r="AT138" s="238" t="s">
        <v>156</v>
      </c>
      <c r="AU138" s="238" t="s">
        <v>88</v>
      </c>
      <c r="AY138" s="18" t="s">
        <v>150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86</v>
      </c>
      <c r="BK138" s="239">
        <f>ROUND(I138*H138,2)</f>
        <v>0</v>
      </c>
      <c r="BL138" s="18" t="s">
        <v>149</v>
      </c>
      <c r="BM138" s="238" t="s">
        <v>1868</v>
      </c>
    </row>
    <row r="139" s="13" customFormat="1">
      <c r="A139" s="13"/>
      <c r="B139" s="240"/>
      <c r="C139" s="241"/>
      <c r="D139" s="242" t="s">
        <v>163</v>
      </c>
      <c r="E139" s="243" t="s">
        <v>1</v>
      </c>
      <c r="F139" s="244" t="s">
        <v>2026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163</v>
      </c>
      <c r="AU139" s="250" t="s">
        <v>88</v>
      </c>
      <c r="AV139" s="13" t="s">
        <v>86</v>
      </c>
      <c r="AW139" s="13" t="s">
        <v>33</v>
      </c>
      <c r="AX139" s="13" t="s">
        <v>78</v>
      </c>
      <c r="AY139" s="250" t="s">
        <v>150</v>
      </c>
    </row>
    <row r="140" s="14" customFormat="1">
      <c r="A140" s="14"/>
      <c r="B140" s="251"/>
      <c r="C140" s="252"/>
      <c r="D140" s="242" t="s">
        <v>163</v>
      </c>
      <c r="E140" s="253" t="s">
        <v>1</v>
      </c>
      <c r="F140" s="254" t="s">
        <v>2027</v>
      </c>
      <c r="G140" s="252"/>
      <c r="H140" s="255">
        <v>245.75999999999999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163</v>
      </c>
      <c r="AU140" s="261" t="s">
        <v>88</v>
      </c>
      <c r="AV140" s="14" t="s">
        <v>88</v>
      </c>
      <c r="AW140" s="14" t="s">
        <v>33</v>
      </c>
      <c r="AX140" s="14" t="s">
        <v>86</v>
      </c>
      <c r="AY140" s="261" t="s">
        <v>150</v>
      </c>
    </row>
    <row r="141" s="2" customFormat="1" ht="24.15" customHeight="1">
      <c r="A141" s="39"/>
      <c r="B141" s="40"/>
      <c r="C141" s="227" t="s">
        <v>153</v>
      </c>
      <c r="D141" s="227" t="s">
        <v>156</v>
      </c>
      <c r="E141" s="228" t="s">
        <v>435</v>
      </c>
      <c r="F141" s="229" t="s">
        <v>436</v>
      </c>
      <c r="G141" s="230" t="s">
        <v>278</v>
      </c>
      <c r="H141" s="231">
        <v>245.75999999999999</v>
      </c>
      <c r="I141" s="232"/>
      <c r="J141" s="233">
        <f>ROUND(I141*H141,2)</f>
        <v>0</v>
      </c>
      <c r="K141" s="229" t="s">
        <v>160</v>
      </c>
      <c r="L141" s="45"/>
      <c r="M141" s="234" t="s">
        <v>1</v>
      </c>
      <c r="N141" s="235" t="s">
        <v>43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149</v>
      </c>
      <c r="AT141" s="238" t="s">
        <v>156</v>
      </c>
      <c r="AU141" s="238" t="s">
        <v>88</v>
      </c>
      <c r="AY141" s="18" t="s">
        <v>150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86</v>
      </c>
      <c r="BK141" s="239">
        <f>ROUND(I141*H141,2)</f>
        <v>0</v>
      </c>
      <c r="BL141" s="18" t="s">
        <v>149</v>
      </c>
      <c r="BM141" s="238" t="s">
        <v>1871</v>
      </c>
    </row>
    <row r="142" s="14" customFormat="1">
      <c r="A142" s="14"/>
      <c r="B142" s="251"/>
      <c r="C142" s="252"/>
      <c r="D142" s="242" t="s">
        <v>163</v>
      </c>
      <c r="E142" s="253" t="s">
        <v>1</v>
      </c>
      <c r="F142" s="254" t="s">
        <v>2028</v>
      </c>
      <c r="G142" s="252"/>
      <c r="H142" s="255">
        <v>245.75999999999999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163</v>
      </c>
      <c r="AU142" s="261" t="s">
        <v>88</v>
      </c>
      <c r="AV142" s="14" t="s">
        <v>88</v>
      </c>
      <c r="AW142" s="14" t="s">
        <v>33</v>
      </c>
      <c r="AX142" s="14" t="s">
        <v>86</v>
      </c>
      <c r="AY142" s="261" t="s">
        <v>150</v>
      </c>
    </row>
    <row r="143" s="2" customFormat="1" ht="37.8" customHeight="1">
      <c r="A143" s="39"/>
      <c r="B143" s="40"/>
      <c r="C143" s="227" t="s">
        <v>188</v>
      </c>
      <c r="D143" s="227" t="s">
        <v>156</v>
      </c>
      <c r="E143" s="228" t="s">
        <v>1202</v>
      </c>
      <c r="F143" s="229" t="s">
        <v>1203</v>
      </c>
      <c r="G143" s="230" t="s">
        <v>401</v>
      </c>
      <c r="H143" s="231">
        <v>122.44</v>
      </c>
      <c r="I143" s="232"/>
      <c r="J143" s="233">
        <f>ROUND(I143*H143,2)</f>
        <v>0</v>
      </c>
      <c r="K143" s="229" t="s">
        <v>160</v>
      </c>
      <c r="L143" s="45"/>
      <c r="M143" s="234" t="s">
        <v>1</v>
      </c>
      <c r="N143" s="235" t="s">
        <v>43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149</v>
      </c>
      <c r="AT143" s="238" t="s">
        <v>156</v>
      </c>
      <c r="AU143" s="238" t="s">
        <v>88</v>
      </c>
      <c r="AY143" s="18" t="s">
        <v>150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86</v>
      </c>
      <c r="BK143" s="239">
        <f>ROUND(I143*H143,2)</f>
        <v>0</v>
      </c>
      <c r="BL143" s="18" t="s">
        <v>149</v>
      </c>
      <c r="BM143" s="238" t="s">
        <v>2029</v>
      </c>
    </row>
    <row r="144" s="13" customFormat="1">
      <c r="A144" s="13"/>
      <c r="B144" s="240"/>
      <c r="C144" s="241"/>
      <c r="D144" s="242" t="s">
        <v>163</v>
      </c>
      <c r="E144" s="243" t="s">
        <v>1</v>
      </c>
      <c r="F144" s="244" t="s">
        <v>1205</v>
      </c>
      <c r="G144" s="241"/>
      <c r="H144" s="243" t="s">
        <v>1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163</v>
      </c>
      <c r="AU144" s="250" t="s">
        <v>88</v>
      </c>
      <c r="AV144" s="13" t="s">
        <v>86</v>
      </c>
      <c r="AW144" s="13" t="s">
        <v>33</v>
      </c>
      <c r="AX144" s="13" t="s">
        <v>78</v>
      </c>
      <c r="AY144" s="250" t="s">
        <v>150</v>
      </c>
    </row>
    <row r="145" s="14" customFormat="1">
      <c r="A145" s="14"/>
      <c r="B145" s="251"/>
      <c r="C145" s="252"/>
      <c r="D145" s="242" t="s">
        <v>163</v>
      </c>
      <c r="E145" s="253" t="s">
        <v>1</v>
      </c>
      <c r="F145" s="254" t="s">
        <v>2030</v>
      </c>
      <c r="G145" s="252"/>
      <c r="H145" s="255">
        <v>122.44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163</v>
      </c>
      <c r="AU145" s="261" t="s">
        <v>88</v>
      </c>
      <c r="AV145" s="14" t="s">
        <v>88</v>
      </c>
      <c r="AW145" s="14" t="s">
        <v>33</v>
      </c>
      <c r="AX145" s="14" t="s">
        <v>86</v>
      </c>
      <c r="AY145" s="261" t="s">
        <v>150</v>
      </c>
    </row>
    <row r="146" s="2" customFormat="1" ht="37.8" customHeight="1">
      <c r="A146" s="39"/>
      <c r="B146" s="40"/>
      <c r="C146" s="227" t="s">
        <v>193</v>
      </c>
      <c r="D146" s="227" t="s">
        <v>156</v>
      </c>
      <c r="E146" s="228" t="s">
        <v>476</v>
      </c>
      <c r="F146" s="229" t="s">
        <v>477</v>
      </c>
      <c r="G146" s="230" t="s">
        <v>401</v>
      </c>
      <c r="H146" s="231">
        <v>49.369999999999997</v>
      </c>
      <c r="I146" s="232"/>
      <c r="J146" s="233">
        <f>ROUND(I146*H146,2)</f>
        <v>0</v>
      </c>
      <c r="K146" s="229" t="s">
        <v>160</v>
      </c>
      <c r="L146" s="45"/>
      <c r="M146" s="234" t="s">
        <v>1</v>
      </c>
      <c r="N146" s="235" t="s">
        <v>43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149</v>
      </c>
      <c r="AT146" s="238" t="s">
        <v>156</v>
      </c>
      <c r="AU146" s="238" t="s">
        <v>88</v>
      </c>
      <c r="AY146" s="18" t="s">
        <v>150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86</v>
      </c>
      <c r="BK146" s="239">
        <f>ROUND(I146*H146,2)</f>
        <v>0</v>
      </c>
      <c r="BL146" s="18" t="s">
        <v>149</v>
      </c>
      <c r="BM146" s="238" t="s">
        <v>1875</v>
      </c>
    </row>
    <row r="147" s="13" customFormat="1">
      <c r="A147" s="13"/>
      <c r="B147" s="240"/>
      <c r="C147" s="241"/>
      <c r="D147" s="242" t="s">
        <v>163</v>
      </c>
      <c r="E147" s="243" t="s">
        <v>1</v>
      </c>
      <c r="F147" s="244" t="s">
        <v>480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163</v>
      </c>
      <c r="AU147" s="250" t="s">
        <v>88</v>
      </c>
      <c r="AV147" s="13" t="s">
        <v>86</v>
      </c>
      <c r="AW147" s="13" t="s">
        <v>33</v>
      </c>
      <c r="AX147" s="13" t="s">
        <v>78</v>
      </c>
      <c r="AY147" s="250" t="s">
        <v>150</v>
      </c>
    </row>
    <row r="148" s="14" customFormat="1">
      <c r="A148" s="14"/>
      <c r="B148" s="251"/>
      <c r="C148" s="252"/>
      <c r="D148" s="242" t="s">
        <v>163</v>
      </c>
      <c r="E148" s="253" t="s">
        <v>1</v>
      </c>
      <c r="F148" s="254" t="s">
        <v>2031</v>
      </c>
      <c r="G148" s="252"/>
      <c r="H148" s="255">
        <v>110.59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163</v>
      </c>
      <c r="AU148" s="261" t="s">
        <v>88</v>
      </c>
      <c r="AV148" s="14" t="s">
        <v>88</v>
      </c>
      <c r="AW148" s="14" t="s">
        <v>33</v>
      </c>
      <c r="AX148" s="14" t="s">
        <v>78</v>
      </c>
      <c r="AY148" s="261" t="s">
        <v>150</v>
      </c>
    </row>
    <row r="149" s="14" customFormat="1">
      <c r="A149" s="14"/>
      <c r="B149" s="251"/>
      <c r="C149" s="252"/>
      <c r="D149" s="242" t="s">
        <v>163</v>
      </c>
      <c r="E149" s="253" t="s">
        <v>1</v>
      </c>
      <c r="F149" s="254" t="s">
        <v>2032</v>
      </c>
      <c r="G149" s="252"/>
      <c r="H149" s="255">
        <v>-61.219999999999999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1" t="s">
        <v>163</v>
      </c>
      <c r="AU149" s="261" t="s">
        <v>88</v>
      </c>
      <c r="AV149" s="14" t="s">
        <v>88</v>
      </c>
      <c r="AW149" s="14" t="s">
        <v>33</v>
      </c>
      <c r="AX149" s="14" t="s">
        <v>78</v>
      </c>
      <c r="AY149" s="261" t="s">
        <v>150</v>
      </c>
    </row>
    <row r="150" s="15" customFormat="1">
      <c r="A150" s="15"/>
      <c r="B150" s="265"/>
      <c r="C150" s="266"/>
      <c r="D150" s="242" t="s">
        <v>163</v>
      </c>
      <c r="E150" s="267" t="s">
        <v>1</v>
      </c>
      <c r="F150" s="268" t="s">
        <v>311</v>
      </c>
      <c r="G150" s="266"/>
      <c r="H150" s="269">
        <v>49.369999999999997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163</v>
      </c>
      <c r="AU150" s="275" t="s">
        <v>88</v>
      </c>
      <c r="AV150" s="15" t="s">
        <v>149</v>
      </c>
      <c r="AW150" s="15" t="s">
        <v>33</v>
      </c>
      <c r="AX150" s="15" t="s">
        <v>86</v>
      </c>
      <c r="AY150" s="275" t="s">
        <v>150</v>
      </c>
    </row>
    <row r="151" s="2" customFormat="1" ht="37.8" customHeight="1">
      <c r="A151" s="39"/>
      <c r="B151" s="40"/>
      <c r="C151" s="227" t="s">
        <v>197</v>
      </c>
      <c r="D151" s="227" t="s">
        <v>156</v>
      </c>
      <c r="E151" s="228" t="s">
        <v>487</v>
      </c>
      <c r="F151" s="229" t="s">
        <v>488</v>
      </c>
      <c r="G151" s="230" t="s">
        <v>401</v>
      </c>
      <c r="H151" s="231">
        <v>493.69999999999999</v>
      </c>
      <c r="I151" s="232"/>
      <c r="J151" s="233">
        <f>ROUND(I151*H151,2)</f>
        <v>0</v>
      </c>
      <c r="K151" s="229" t="s">
        <v>160</v>
      </c>
      <c r="L151" s="45"/>
      <c r="M151" s="234" t="s">
        <v>1</v>
      </c>
      <c r="N151" s="235" t="s">
        <v>43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149</v>
      </c>
      <c r="AT151" s="238" t="s">
        <v>156</v>
      </c>
      <c r="AU151" s="238" t="s">
        <v>88</v>
      </c>
      <c r="AY151" s="18" t="s">
        <v>150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86</v>
      </c>
      <c r="BK151" s="239">
        <f>ROUND(I151*H151,2)</f>
        <v>0</v>
      </c>
      <c r="BL151" s="18" t="s">
        <v>149</v>
      </c>
      <c r="BM151" s="238" t="s">
        <v>1878</v>
      </c>
    </row>
    <row r="152" s="13" customFormat="1">
      <c r="A152" s="13"/>
      <c r="B152" s="240"/>
      <c r="C152" s="241"/>
      <c r="D152" s="242" t="s">
        <v>163</v>
      </c>
      <c r="E152" s="243" t="s">
        <v>1</v>
      </c>
      <c r="F152" s="244" t="s">
        <v>480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163</v>
      </c>
      <c r="AU152" s="250" t="s">
        <v>88</v>
      </c>
      <c r="AV152" s="13" t="s">
        <v>86</v>
      </c>
      <c r="AW152" s="13" t="s">
        <v>33</v>
      </c>
      <c r="AX152" s="13" t="s">
        <v>78</v>
      </c>
      <c r="AY152" s="250" t="s">
        <v>150</v>
      </c>
    </row>
    <row r="153" s="14" customFormat="1">
      <c r="A153" s="14"/>
      <c r="B153" s="251"/>
      <c r="C153" s="252"/>
      <c r="D153" s="242" t="s">
        <v>163</v>
      </c>
      <c r="E153" s="253" t="s">
        <v>1</v>
      </c>
      <c r="F153" s="254" t="s">
        <v>2033</v>
      </c>
      <c r="G153" s="252"/>
      <c r="H153" s="255">
        <v>493.69999999999999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163</v>
      </c>
      <c r="AU153" s="261" t="s">
        <v>88</v>
      </c>
      <c r="AV153" s="14" t="s">
        <v>88</v>
      </c>
      <c r="AW153" s="14" t="s">
        <v>33</v>
      </c>
      <c r="AX153" s="14" t="s">
        <v>86</v>
      </c>
      <c r="AY153" s="261" t="s">
        <v>150</v>
      </c>
    </row>
    <row r="154" s="2" customFormat="1" ht="24.15" customHeight="1">
      <c r="A154" s="39"/>
      <c r="B154" s="40"/>
      <c r="C154" s="227" t="s">
        <v>203</v>
      </c>
      <c r="D154" s="227" t="s">
        <v>156</v>
      </c>
      <c r="E154" s="228" t="s">
        <v>1212</v>
      </c>
      <c r="F154" s="229" t="s">
        <v>1213</v>
      </c>
      <c r="G154" s="230" t="s">
        <v>401</v>
      </c>
      <c r="H154" s="231">
        <v>61.219999999999999</v>
      </c>
      <c r="I154" s="232"/>
      <c r="J154" s="233">
        <f>ROUND(I154*H154,2)</f>
        <v>0</v>
      </c>
      <c r="K154" s="229" t="s">
        <v>160</v>
      </c>
      <c r="L154" s="45"/>
      <c r="M154" s="234" t="s">
        <v>1</v>
      </c>
      <c r="N154" s="235" t="s">
        <v>43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149</v>
      </c>
      <c r="AT154" s="238" t="s">
        <v>156</v>
      </c>
      <c r="AU154" s="238" t="s">
        <v>88</v>
      </c>
      <c r="AY154" s="18" t="s">
        <v>150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86</v>
      </c>
      <c r="BK154" s="239">
        <f>ROUND(I154*H154,2)</f>
        <v>0</v>
      </c>
      <c r="BL154" s="18" t="s">
        <v>149</v>
      </c>
      <c r="BM154" s="238" t="s">
        <v>2034</v>
      </c>
    </row>
    <row r="155" s="13" customFormat="1">
      <c r="A155" s="13"/>
      <c r="B155" s="240"/>
      <c r="C155" s="241"/>
      <c r="D155" s="242" t="s">
        <v>163</v>
      </c>
      <c r="E155" s="243" t="s">
        <v>1</v>
      </c>
      <c r="F155" s="244" t="s">
        <v>1215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163</v>
      </c>
      <c r="AU155" s="250" t="s">
        <v>88</v>
      </c>
      <c r="AV155" s="13" t="s">
        <v>86</v>
      </c>
      <c r="AW155" s="13" t="s">
        <v>33</v>
      </c>
      <c r="AX155" s="13" t="s">
        <v>78</v>
      </c>
      <c r="AY155" s="250" t="s">
        <v>150</v>
      </c>
    </row>
    <row r="156" s="14" customFormat="1">
      <c r="A156" s="14"/>
      <c r="B156" s="251"/>
      <c r="C156" s="252"/>
      <c r="D156" s="242" t="s">
        <v>163</v>
      </c>
      <c r="E156" s="253" t="s">
        <v>1</v>
      </c>
      <c r="F156" s="254" t="s">
        <v>2035</v>
      </c>
      <c r="G156" s="252"/>
      <c r="H156" s="255">
        <v>61.219999999999999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163</v>
      </c>
      <c r="AU156" s="261" t="s">
        <v>88</v>
      </c>
      <c r="AV156" s="14" t="s">
        <v>88</v>
      </c>
      <c r="AW156" s="14" t="s">
        <v>33</v>
      </c>
      <c r="AX156" s="14" t="s">
        <v>86</v>
      </c>
      <c r="AY156" s="261" t="s">
        <v>150</v>
      </c>
    </row>
    <row r="157" s="2" customFormat="1" ht="24.15" customHeight="1">
      <c r="A157" s="39"/>
      <c r="B157" s="40"/>
      <c r="C157" s="227" t="s">
        <v>209</v>
      </c>
      <c r="D157" s="227" t="s">
        <v>156</v>
      </c>
      <c r="E157" s="228" t="s">
        <v>492</v>
      </c>
      <c r="F157" s="229" t="s">
        <v>493</v>
      </c>
      <c r="G157" s="230" t="s">
        <v>494</v>
      </c>
      <c r="H157" s="231">
        <v>88.866</v>
      </c>
      <c r="I157" s="232"/>
      <c r="J157" s="233">
        <f>ROUND(I157*H157,2)</f>
        <v>0</v>
      </c>
      <c r="K157" s="229" t="s">
        <v>160</v>
      </c>
      <c r="L157" s="45"/>
      <c r="M157" s="234" t="s">
        <v>1</v>
      </c>
      <c r="N157" s="235" t="s">
        <v>43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149</v>
      </c>
      <c r="AT157" s="238" t="s">
        <v>156</v>
      </c>
      <c r="AU157" s="238" t="s">
        <v>88</v>
      </c>
      <c r="AY157" s="18" t="s">
        <v>150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86</v>
      </c>
      <c r="BK157" s="239">
        <f>ROUND(I157*H157,2)</f>
        <v>0</v>
      </c>
      <c r="BL157" s="18" t="s">
        <v>149</v>
      </c>
      <c r="BM157" s="238" t="s">
        <v>1882</v>
      </c>
    </row>
    <row r="158" s="14" customFormat="1">
      <c r="A158" s="14"/>
      <c r="B158" s="251"/>
      <c r="C158" s="252"/>
      <c r="D158" s="242" t="s">
        <v>163</v>
      </c>
      <c r="E158" s="253" t="s">
        <v>1</v>
      </c>
      <c r="F158" s="254" t="s">
        <v>2036</v>
      </c>
      <c r="G158" s="252"/>
      <c r="H158" s="255">
        <v>88.866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163</v>
      </c>
      <c r="AU158" s="261" t="s">
        <v>88</v>
      </c>
      <c r="AV158" s="14" t="s">
        <v>88</v>
      </c>
      <c r="AW158" s="14" t="s">
        <v>33</v>
      </c>
      <c r="AX158" s="14" t="s">
        <v>86</v>
      </c>
      <c r="AY158" s="261" t="s">
        <v>150</v>
      </c>
    </row>
    <row r="159" s="2" customFormat="1" ht="24.15" customHeight="1">
      <c r="A159" s="39"/>
      <c r="B159" s="40"/>
      <c r="C159" s="227" t="s">
        <v>214</v>
      </c>
      <c r="D159" s="227" t="s">
        <v>156</v>
      </c>
      <c r="E159" s="228" t="s">
        <v>519</v>
      </c>
      <c r="F159" s="229" t="s">
        <v>520</v>
      </c>
      <c r="G159" s="230" t="s">
        <v>401</v>
      </c>
      <c r="H159" s="231">
        <v>61.219999999999999</v>
      </c>
      <c r="I159" s="232"/>
      <c r="J159" s="233">
        <f>ROUND(I159*H159,2)</f>
        <v>0</v>
      </c>
      <c r="K159" s="229" t="s">
        <v>160</v>
      </c>
      <c r="L159" s="45"/>
      <c r="M159" s="234" t="s">
        <v>1</v>
      </c>
      <c r="N159" s="235" t="s">
        <v>43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149</v>
      </c>
      <c r="AT159" s="238" t="s">
        <v>156</v>
      </c>
      <c r="AU159" s="238" t="s">
        <v>88</v>
      </c>
      <c r="AY159" s="18" t="s">
        <v>150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86</v>
      </c>
      <c r="BK159" s="239">
        <f>ROUND(I159*H159,2)</f>
        <v>0</v>
      </c>
      <c r="BL159" s="18" t="s">
        <v>149</v>
      </c>
      <c r="BM159" s="238" t="s">
        <v>1884</v>
      </c>
    </row>
    <row r="160" s="14" customFormat="1">
      <c r="A160" s="14"/>
      <c r="B160" s="251"/>
      <c r="C160" s="252"/>
      <c r="D160" s="242" t="s">
        <v>163</v>
      </c>
      <c r="E160" s="253" t="s">
        <v>1</v>
      </c>
      <c r="F160" s="254" t="s">
        <v>2037</v>
      </c>
      <c r="G160" s="252"/>
      <c r="H160" s="255">
        <v>110.59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163</v>
      </c>
      <c r="AU160" s="261" t="s">
        <v>88</v>
      </c>
      <c r="AV160" s="14" t="s">
        <v>88</v>
      </c>
      <c r="AW160" s="14" t="s">
        <v>33</v>
      </c>
      <c r="AX160" s="14" t="s">
        <v>78</v>
      </c>
      <c r="AY160" s="261" t="s">
        <v>150</v>
      </c>
    </row>
    <row r="161" s="14" customFormat="1">
      <c r="A161" s="14"/>
      <c r="B161" s="251"/>
      <c r="C161" s="252"/>
      <c r="D161" s="242" t="s">
        <v>163</v>
      </c>
      <c r="E161" s="253" t="s">
        <v>1</v>
      </c>
      <c r="F161" s="254" t="s">
        <v>2038</v>
      </c>
      <c r="G161" s="252"/>
      <c r="H161" s="255">
        <v>-32.090000000000003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163</v>
      </c>
      <c r="AU161" s="261" t="s">
        <v>88</v>
      </c>
      <c r="AV161" s="14" t="s">
        <v>88</v>
      </c>
      <c r="AW161" s="14" t="s">
        <v>33</v>
      </c>
      <c r="AX161" s="14" t="s">
        <v>78</v>
      </c>
      <c r="AY161" s="261" t="s">
        <v>150</v>
      </c>
    </row>
    <row r="162" s="13" customFormat="1">
      <c r="A162" s="13"/>
      <c r="B162" s="240"/>
      <c r="C162" s="241"/>
      <c r="D162" s="242" t="s">
        <v>163</v>
      </c>
      <c r="E162" s="243" t="s">
        <v>1</v>
      </c>
      <c r="F162" s="244" t="s">
        <v>1993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163</v>
      </c>
      <c r="AU162" s="250" t="s">
        <v>88</v>
      </c>
      <c r="AV162" s="13" t="s">
        <v>86</v>
      </c>
      <c r="AW162" s="13" t="s">
        <v>33</v>
      </c>
      <c r="AX162" s="13" t="s">
        <v>78</v>
      </c>
      <c r="AY162" s="250" t="s">
        <v>150</v>
      </c>
    </row>
    <row r="163" s="14" customFormat="1">
      <c r="A163" s="14"/>
      <c r="B163" s="251"/>
      <c r="C163" s="252"/>
      <c r="D163" s="242" t="s">
        <v>163</v>
      </c>
      <c r="E163" s="253" t="s">
        <v>1</v>
      </c>
      <c r="F163" s="254" t="s">
        <v>2039</v>
      </c>
      <c r="G163" s="252"/>
      <c r="H163" s="255">
        <v>-6.1740000000000004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163</v>
      </c>
      <c r="AU163" s="261" t="s">
        <v>88</v>
      </c>
      <c r="AV163" s="14" t="s">
        <v>88</v>
      </c>
      <c r="AW163" s="14" t="s">
        <v>33</v>
      </c>
      <c r="AX163" s="14" t="s">
        <v>78</v>
      </c>
      <c r="AY163" s="261" t="s">
        <v>150</v>
      </c>
    </row>
    <row r="164" s="14" customFormat="1">
      <c r="A164" s="14"/>
      <c r="B164" s="251"/>
      <c r="C164" s="252"/>
      <c r="D164" s="242" t="s">
        <v>163</v>
      </c>
      <c r="E164" s="253" t="s">
        <v>1</v>
      </c>
      <c r="F164" s="254" t="s">
        <v>2040</v>
      </c>
      <c r="G164" s="252"/>
      <c r="H164" s="255">
        <v>-0.73799999999999999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163</v>
      </c>
      <c r="AU164" s="261" t="s">
        <v>88</v>
      </c>
      <c r="AV164" s="14" t="s">
        <v>88</v>
      </c>
      <c r="AW164" s="14" t="s">
        <v>33</v>
      </c>
      <c r="AX164" s="14" t="s">
        <v>78</v>
      </c>
      <c r="AY164" s="261" t="s">
        <v>150</v>
      </c>
    </row>
    <row r="165" s="13" customFormat="1">
      <c r="A165" s="13"/>
      <c r="B165" s="240"/>
      <c r="C165" s="241"/>
      <c r="D165" s="242" t="s">
        <v>163</v>
      </c>
      <c r="E165" s="243" t="s">
        <v>1</v>
      </c>
      <c r="F165" s="244" t="s">
        <v>1504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163</v>
      </c>
      <c r="AU165" s="250" t="s">
        <v>88</v>
      </c>
      <c r="AV165" s="13" t="s">
        <v>86</v>
      </c>
      <c r="AW165" s="13" t="s">
        <v>33</v>
      </c>
      <c r="AX165" s="13" t="s">
        <v>78</v>
      </c>
      <c r="AY165" s="250" t="s">
        <v>150</v>
      </c>
    </row>
    <row r="166" s="14" customFormat="1">
      <c r="A166" s="14"/>
      <c r="B166" s="251"/>
      <c r="C166" s="252"/>
      <c r="D166" s="242" t="s">
        <v>163</v>
      </c>
      <c r="E166" s="253" t="s">
        <v>1</v>
      </c>
      <c r="F166" s="254" t="s">
        <v>2041</v>
      </c>
      <c r="G166" s="252"/>
      <c r="H166" s="255">
        <v>-9.2609999999999992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163</v>
      </c>
      <c r="AU166" s="261" t="s">
        <v>88</v>
      </c>
      <c r="AV166" s="14" t="s">
        <v>88</v>
      </c>
      <c r="AW166" s="14" t="s">
        <v>33</v>
      </c>
      <c r="AX166" s="14" t="s">
        <v>78</v>
      </c>
      <c r="AY166" s="261" t="s">
        <v>150</v>
      </c>
    </row>
    <row r="167" s="14" customFormat="1">
      <c r="A167" s="14"/>
      <c r="B167" s="251"/>
      <c r="C167" s="252"/>
      <c r="D167" s="242" t="s">
        <v>163</v>
      </c>
      <c r="E167" s="253" t="s">
        <v>1</v>
      </c>
      <c r="F167" s="254" t="s">
        <v>2042</v>
      </c>
      <c r="G167" s="252"/>
      <c r="H167" s="255">
        <v>-1.107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163</v>
      </c>
      <c r="AU167" s="261" t="s">
        <v>88</v>
      </c>
      <c r="AV167" s="14" t="s">
        <v>88</v>
      </c>
      <c r="AW167" s="14" t="s">
        <v>33</v>
      </c>
      <c r="AX167" s="14" t="s">
        <v>78</v>
      </c>
      <c r="AY167" s="261" t="s">
        <v>150</v>
      </c>
    </row>
    <row r="168" s="13" customFormat="1">
      <c r="A168" s="13"/>
      <c r="B168" s="240"/>
      <c r="C168" s="241"/>
      <c r="D168" s="242" t="s">
        <v>163</v>
      </c>
      <c r="E168" s="243" t="s">
        <v>1</v>
      </c>
      <c r="F168" s="244" t="s">
        <v>1228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163</v>
      </c>
      <c r="AU168" s="250" t="s">
        <v>88</v>
      </c>
      <c r="AV168" s="13" t="s">
        <v>86</v>
      </c>
      <c r="AW168" s="13" t="s">
        <v>33</v>
      </c>
      <c r="AX168" s="13" t="s">
        <v>78</v>
      </c>
      <c r="AY168" s="250" t="s">
        <v>150</v>
      </c>
    </row>
    <row r="169" s="15" customFormat="1">
      <c r="A169" s="15"/>
      <c r="B169" s="265"/>
      <c r="C169" s="266"/>
      <c r="D169" s="242" t="s">
        <v>163</v>
      </c>
      <c r="E169" s="267" t="s">
        <v>1</v>
      </c>
      <c r="F169" s="268" t="s">
        <v>311</v>
      </c>
      <c r="G169" s="266"/>
      <c r="H169" s="269">
        <v>61.219999999999999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5" t="s">
        <v>163</v>
      </c>
      <c r="AU169" s="275" t="s">
        <v>88</v>
      </c>
      <c r="AV169" s="15" t="s">
        <v>149</v>
      </c>
      <c r="AW169" s="15" t="s">
        <v>33</v>
      </c>
      <c r="AX169" s="15" t="s">
        <v>86</v>
      </c>
      <c r="AY169" s="275" t="s">
        <v>150</v>
      </c>
    </row>
    <row r="170" s="2" customFormat="1" ht="37.8" customHeight="1">
      <c r="A170" s="39"/>
      <c r="B170" s="40"/>
      <c r="C170" s="227" t="s">
        <v>222</v>
      </c>
      <c r="D170" s="227" t="s">
        <v>156</v>
      </c>
      <c r="E170" s="228" t="s">
        <v>1996</v>
      </c>
      <c r="F170" s="229" t="s">
        <v>1997</v>
      </c>
      <c r="G170" s="230" t="s">
        <v>401</v>
      </c>
      <c r="H170" s="231">
        <v>30.454000000000001</v>
      </c>
      <c r="I170" s="232"/>
      <c r="J170" s="233">
        <f>ROUND(I170*H170,2)</f>
        <v>0</v>
      </c>
      <c r="K170" s="229" t="s">
        <v>160</v>
      </c>
      <c r="L170" s="45"/>
      <c r="M170" s="234" t="s">
        <v>1</v>
      </c>
      <c r="N170" s="235" t="s">
        <v>43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149</v>
      </c>
      <c r="AT170" s="238" t="s">
        <v>156</v>
      </c>
      <c r="AU170" s="238" t="s">
        <v>88</v>
      </c>
      <c r="AY170" s="18" t="s">
        <v>150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86</v>
      </c>
      <c r="BK170" s="239">
        <f>ROUND(I170*H170,2)</f>
        <v>0</v>
      </c>
      <c r="BL170" s="18" t="s">
        <v>149</v>
      </c>
      <c r="BM170" s="238" t="s">
        <v>1890</v>
      </c>
    </row>
    <row r="171" s="13" customFormat="1">
      <c r="A171" s="13"/>
      <c r="B171" s="240"/>
      <c r="C171" s="241"/>
      <c r="D171" s="242" t="s">
        <v>163</v>
      </c>
      <c r="E171" s="243" t="s">
        <v>1</v>
      </c>
      <c r="F171" s="244" t="s">
        <v>1998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163</v>
      </c>
      <c r="AU171" s="250" t="s">
        <v>88</v>
      </c>
      <c r="AV171" s="13" t="s">
        <v>86</v>
      </c>
      <c r="AW171" s="13" t="s">
        <v>33</v>
      </c>
      <c r="AX171" s="13" t="s">
        <v>78</v>
      </c>
      <c r="AY171" s="250" t="s">
        <v>150</v>
      </c>
    </row>
    <row r="172" s="14" customFormat="1">
      <c r="A172" s="14"/>
      <c r="B172" s="251"/>
      <c r="C172" s="252"/>
      <c r="D172" s="242" t="s">
        <v>163</v>
      </c>
      <c r="E172" s="253" t="s">
        <v>1</v>
      </c>
      <c r="F172" s="254" t="s">
        <v>2043</v>
      </c>
      <c r="G172" s="252"/>
      <c r="H172" s="255">
        <v>28.399999999999999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163</v>
      </c>
      <c r="AU172" s="261" t="s">
        <v>88</v>
      </c>
      <c r="AV172" s="14" t="s">
        <v>88</v>
      </c>
      <c r="AW172" s="14" t="s">
        <v>33</v>
      </c>
      <c r="AX172" s="14" t="s">
        <v>78</v>
      </c>
      <c r="AY172" s="261" t="s">
        <v>150</v>
      </c>
    </row>
    <row r="173" s="14" customFormat="1">
      <c r="A173" s="14"/>
      <c r="B173" s="251"/>
      <c r="C173" s="252"/>
      <c r="D173" s="242" t="s">
        <v>163</v>
      </c>
      <c r="E173" s="253" t="s">
        <v>1</v>
      </c>
      <c r="F173" s="254" t="s">
        <v>2044</v>
      </c>
      <c r="G173" s="252"/>
      <c r="H173" s="255">
        <v>3.6899999999999999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163</v>
      </c>
      <c r="AU173" s="261" t="s">
        <v>88</v>
      </c>
      <c r="AV173" s="14" t="s">
        <v>88</v>
      </c>
      <c r="AW173" s="14" t="s">
        <v>33</v>
      </c>
      <c r="AX173" s="14" t="s">
        <v>78</v>
      </c>
      <c r="AY173" s="261" t="s">
        <v>150</v>
      </c>
    </row>
    <row r="174" s="16" customFormat="1">
      <c r="A174" s="16"/>
      <c r="B174" s="286"/>
      <c r="C174" s="287"/>
      <c r="D174" s="242" t="s">
        <v>163</v>
      </c>
      <c r="E174" s="288" t="s">
        <v>1</v>
      </c>
      <c r="F174" s="289" t="s">
        <v>539</v>
      </c>
      <c r="G174" s="287"/>
      <c r="H174" s="290">
        <v>32.090000000000003</v>
      </c>
      <c r="I174" s="291"/>
      <c r="J174" s="287"/>
      <c r="K174" s="287"/>
      <c r="L174" s="292"/>
      <c r="M174" s="293"/>
      <c r="N174" s="294"/>
      <c r="O174" s="294"/>
      <c r="P174" s="294"/>
      <c r="Q174" s="294"/>
      <c r="R174" s="294"/>
      <c r="S174" s="294"/>
      <c r="T174" s="29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96" t="s">
        <v>163</v>
      </c>
      <c r="AU174" s="296" t="s">
        <v>88</v>
      </c>
      <c r="AV174" s="16" t="s">
        <v>171</v>
      </c>
      <c r="AW174" s="16" t="s">
        <v>33</v>
      </c>
      <c r="AX174" s="16" t="s">
        <v>78</v>
      </c>
      <c r="AY174" s="296" t="s">
        <v>150</v>
      </c>
    </row>
    <row r="175" s="13" customFormat="1">
      <c r="A175" s="13"/>
      <c r="B175" s="240"/>
      <c r="C175" s="241"/>
      <c r="D175" s="242" t="s">
        <v>163</v>
      </c>
      <c r="E175" s="243" t="s">
        <v>1</v>
      </c>
      <c r="F175" s="244" t="s">
        <v>540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163</v>
      </c>
      <c r="AU175" s="250" t="s">
        <v>88</v>
      </c>
      <c r="AV175" s="13" t="s">
        <v>86</v>
      </c>
      <c r="AW175" s="13" t="s">
        <v>33</v>
      </c>
      <c r="AX175" s="13" t="s">
        <v>78</v>
      </c>
      <c r="AY175" s="250" t="s">
        <v>150</v>
      </c>
    </row>
    <row r="176" s="14" customFormat="1">
      <c r="A176" s="14"/>
      <c r="B176" s="251"/>
      <c r="C176" s="252"/>
      <c r="D176" s="242" t="s">
        <v>163</v>
      </c>
      <c r="E176" s="253" t="s">
        <v>1</v>
      </c>
      <c r="F176" s="254" t="s">
        <v>2045</v>
      </c>
      <c r="G176" s="252"/>
      <c r="H176" s="255">
        <v>-1.379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163</v>
      </c>
      <c r="AU176" s="261" t="s">
        <v>88</v>
      </c>
      <c r="AV176" s="14" t="s">
        <v>88</v>
      </c>
      <c r="AW176" s="14" t="s">
        <v>33</v>
      </c>
      <c r="AX176" s="14" t="s">
        <v>78</v>
      </c>
      <c r="AY176" s="261" t="s">
        <v>150</v>
      </c>
    </row>
    <row r="177" s="14" customFormat="1">
      <c r="A177" s="14"/>
      <c r="B177" s="251"/>
      <c r="C177" s="252"/>
      <c r="D177" s="242" t="s">
        <v>163</v>
      </c>
      <c r="E177" s="253" t="s">
        <v>1</v>
      </c>
      <c r="F177" s="254" t="s">
        <v>2046</v>
      </c>
      <c r="G177" s="252"/>
      <c r="H177" s="255">
        <v>-0.25700000000000001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163</v>
      </c>
      <c r="AU177" s="261" t="s">
        <v>88</v>
      </c>
      <c r="AV177" s="14" t="s">
        <v>88</v>
      </c>
      <c r="AW177" s="14" t="s">
        <v>33</v>
      </c>
      <c r="AX177" s="14" t="s">
        <v>78</v>
      </c>
      <c r="AY177" s="261" t="s">
        <v>150</v>
      </c>
    </row>
    <row r="178" s="15" customFormat="1">
      <c r="A178" s="15"/>
      <c r="B178" s="265"/>
      <c r="C178" s="266"/>
      <c r="D178" s="242" t="s">
        <v>163</v>
      </c>
      <c r="E178" s="267" t="s">
        <v>1</v>
      </c>
      <c r="F178" s="268" t="s">
        <v>311</v>
      </c>
      <c r="G178" s="266"/>
      <c r="H178" s="269">
        <v>30.454000000000001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5" t="s">
        <v>163</v>
      </c>
      <c r="AU178" s="275" t="s">
        <v>88</v>
      </c>
      <c r="AV178" s="15" t="s">
        <v>149</v>
      </c>
      <c r="AW178" s="15" t="s">
        <v>33</v>
      </c>
      <c r="AX178" s="15" t="s">
        <v>86</v>
      </c>
      <c r="AY178" s="275" t="s">
        <v>150</v>
      </c>
    </row>
    <row r="179" s="2" customFormat="1" ht="16.5" customHeight="1">
      <c r="A179" s="39"/>
      <c r="B179" s="40"/>
      <c r="C179" s="276" t="s">
        <v>229</v>
      </c>
      <c r="D179" s="276" t="s">
        <v>510</v>
      </c>
      <c r="E179" s="277" t="s">
        <v>544</v>
      </c>
      <c r="F179" s="278" t="s">
        <v>545</v>
      </c>
      <c r="G179" s="279" t="s">
        <v>494</v>
      </c>
      <c r="H179" s="280">
        <v>60.908000000000001</v>
      </c>
      <c r="I179" s="281"/>
      <c r="J179" s="282">
        <f>ROUND(I179*H179,2)</f>
        <v>0</v>
      </c>
      <c r="K179" s="278" t="s">
        <v>160</v>
      </c>
      <c r="L179" s="283"/>
      <c r="M179" s="284" t="s">
        <v>1</v>
      </c>
      <c r="N179" s="285" t="s">
        <v>43</v>
      </c>
      <c r="O179" s="92"/>
      <c r="P179" s="236">
        <f>O179*H179</f>
        <v>0</v>
      </c>
      <c r="Q179" s="236">
        <v>1</v>
      </c>
      <c r="R179" s="236">
        <f>Q179*H179</f>
        <v>60.908000000000001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197</v>
      </c>
      <c r="AT179" s="238" t="s">
        <v>510</v>
      </c>
      <c r="AU179" s="238" t="s">
        <v>88</v>
      </c>
      <c r="AY179" s="18" t="s">
        <v>150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86</v>
      </c>
      <c r="BK179" s="239">
        <f>ROUND(I179*H179,2)</f>
        <v>0</v>
      </c>
      <c r="BL179" s="18" t="s">
        <v>149</v>
      </c>
      <c r="BM179" s="238" t="s">
        <v>1894</v>
      </c>
    </row>
    <row r="180" s="14" customFormat="1">
      <c r="A180" s="14"/>
      <c r="B180" s="251"/>
      <c r="C180" s="252"/>
      <c r="D180" s="242" t="s">
        <v>163</v>
      </c>
      <c r="E180" s="253" t="s">
        <v>1</v>
      </c>
      <c r="F180" s="254" t="s">
        <v>2047</v>
      </c>
      <c r="G180" s="252"/>
      <c r="H180" s="255">
        <v>60.908000000000001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163</v>
      </c>
      <c r="AU180" s="261" t="s">
        <v>88</v>
      </c>
      <c r="AV180" s="14" t="s">
        <v>88</v>
      </c>
      <c r="AW180" s="14" t="s">
        <v>33</v>
      </c>
      <c r="AX180" s="14" t="s">
        <v>86</v>
      </c>
      <c r="AY180" s="261" t="s">
        <v>150</v>
      </c>
    </row>
    <row r="181" s="12" customFormat="1" ht="22.8" customHeight="1">
      <c r="A181" s="12"/>
      <c r="B181" s="211"/>
      <c r="C181" s="212"/>
      <c r="D181" s="213" t="s">
        <v>77</v>
      </c>
      <c r="E181" s="225" t="s">
        <v>149</v>
      </c>
      <c r="F181" s="225" t="s">
        <v>658</v>
      </c>
      <c r="G181" s="212"/>
      <c r="H181" s="212"/>
      <c r="I181" s="215"/>
      <c r="J181" s="226">
        <f>BK181</f>
        <v>0</v>
      </c>
      <c r="K181" s="212"/>
      <c r="L181" s="217"/>
      <c r="M181" s="218"/>
      <c r="N181" s="219"/>
      <c r="O181" s="219"/>
      <c r="P181" s="220">
        <f>SUM(P182:P192)</f>
        <v>0</v>
      </c>
      <c r="Q181" s="219"/>
      <c r="R181" s="220">
        <f>SUM(R182:R192)</f>
        <v>0</v>
      </c>
      <c r="S181" s="219"/>
      <c r="T181" s="221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2" t="s">
        <v>86</v>
      </c>
      <c r="AT181" s="223" t="s">
        <v>77</v>
      </c>
      <c r="AU181" s="223" t="s">
        <v>86</v>
      </c>
      <c r="AY181" s="222" t="s">
        <v>150</v>
      </c>
      <c r="BK181" s="224">
        <f>SUM(BK182:BK192)</f>
        <v>0</v>
      </c>
    </row>
    <row r="182" s="2" customFormat="1" ht="16.5" customHeight="1">
      <c r="A182" s="39"/>
      <c r="B182" s="40"/>
      <c r="C182" s="227" t="s">
        <v>236</v>
      </c>
      <c r="D182" s="227" t="s">
        <v>156</v>
      </c>
      <c r="E182" s="228" t="s">
        <v>1239</v>
      </c>
      <c r="F182" s="229" t="s">
        <v>1240</v>
      </c>
      <c r="G182" s="230" t="s">
        <v>401</v>
      </c>
      <c r="H182" s="231">
        <v>10.368</v>
      </c>
      <c r="I182" s="232"/>
      <c r="J182" s="233">
        <f>ROUND(I182*H182,2)</f>
        <v>0</v>
      </c>
      <c r="K182" s="229" t="s">
        <v>160</v>
      </c>
      <c r="L182" s="45"/>
      <c r="M182" s="234" t="s">
        <v>1</v>
      </c>
      <c r="N182" s="235" t="s">
        <v>43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149</v>
      </c>
      <c r="AT182" s="238" t="s">
        <v>156</v>
      </c>
      <c r="AU182" s="238" t="s">
        <v>88</v>
      </c>
      <c r="AY182" s="18" t="s">
        <v>150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86</v>
      </c>
      <c r="BK182" s="239">
        <f>ROUND(I182*H182,2)</f>
        <v>0</v>
      </c>
      <c r="BL182" s="18" t="s">
        <v>149</v>
      </c>
      <c r="BM182" s="238" t="s">
        <v>2048</v>
      </c>
    </row>
    <row r="183" s="13" customFormat="1">
      <c r="A183" s="13"/>
      <c r="B183" s="240"/>
      <c r="C183" s="241"/>
      <c r="D183" s="242" t="s">
        <v>163</v>
      </c>
      <c r="E183" s="243" t="s">
        <v>1</v>
      </c>
      <c r="F183" s="244" t="s">
        <v>1242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163</v>
      </c>
      <c r="AU183" s="250" t="s">
        <v>88</v>
      </c>
      <c r="AV183" s="13" t="s">
        <v>86</v>
      </c>
      <c r="AW183" s="13" t="s">
        <v>33</v>
      </c>
      <c r="AX183" s="13" t="s">
        <v>78</v>
      </c>
      <c r="AY183" s="250" t="s">
        <v>150</v>
      </c>
    </row>
    <row r="184" s="13" customFormat="1">
      <c r="A184" s="13"/>
      <c r="B184" s="240"/>
      <c r="C184" s="241"/>
      <c r="D184" s="242" t="s">
        <v>163</v>
      </c>
      <c r="E184" s="243" t="s">
        <v>1</v>
      </c>
      <c r="F184" s="244" t="s">
        <v>1243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163</v>
      </c>
      <c r="AU184" s="250" t="s">
        <v>88</v>
      </c>
      <c r="AV184" s="13" t="s">
        <v>86</v>
      </c>
      <c r="AW184" s="13" t="s">
        <v>33</v>
      </c>
      <c r="AX184" s="13" t="s">
        <v>78</v>
      </c>
      <c r="AY184" s="250" t="s">
        <v>150</v>
      </c>
    </row>
    <row r="185" s="14" customFormat="1">
      <c r="A185" s="14"/>
      <c r="B185" s="251"/>
      <c r="C185" s="252"/>
      <c r="D185" s="242" t="s">
        <v>163</v>
      </c>
      <c r="E185" s="253" t="s">
        <v>1</v>
      </c>
      <c r="F185" s="254" t="s">
        <v>2049</v>
      </c>
      <c r="G185" s="252"/>
      <c r="H185" s="255">
        <v>9.2609999999999992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163</v>
      </c>
      <c r="AU185" s="261" t="s">
        <v>88</v>
      </c>
      <c r="AV185" s="14" t="s">
        <v>88</v>
      </c>
      <c r="AW185" s="14" t="s">
        <v>33</v>
      </c>
      <c r="AX185" s="14" t="s">
        <v>78</v>
      </c>
      <c r="AY185" s="261" t="s">
        <v>150</v>
      </c>
    </row>
    <row r="186" s="14" customFormat="1">
      <c r="A186" s="14"/>
      <c r="B186" s="251"/>
      <c r="C186" s="252"/>
      <c r="D186" s="242" t="s">
        <v>163</v>
      </c>
      <c r="E186" s="253" t="s">
        <v>1</v>
      </c>
      <c r="F186" s="254" t="s">
        <v>2050</v>
      </c>
      <c r="G186" s="252"/>
      <c r="H186" s="255">
        <v>1.107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163</v>
      </c>
      <c r="AU186" s="261" t="s">
        <v>88</v>
      </c>
      <c r="AV186" s="14" t="s">
        <v>88</v>
      </c>
      <c r="AW186" s="14" t="s">
        <v>33</v>
      </c>
      <c r="AX186" s="14" t="s">
        <v>78</v>
      </c>
      <c r="AY186" s="261" t="s">
        <v>150</v>
      </c>
    </row>
    <row r="187" s="15" customFormat="1">
      <c r="A187" s="15"/>
      <c r="B187" s="265"/>
      <c r="C187" s="266"/>
      <c r="D187" s="242" t="s">
        <v>163</v>
      </c>
      <c r="E187" s="267" t="s">
        <v>1</v>
      </c>
      <c r="F187" s="268" t="s">
        <v>311</v>
      </c>
      <c r="G187" s="266"/>
      <c r="H187" s="269">
        <v>10.368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163</v>
      </c>
      <c r="AU187" s="275" t="s">
        <v>88</v>
      </c>
      <c r="AV187" s="15" t="s">
        <v>149</v>
      </c>
      <c r="AW187" s="15" t="s">
        <v>33</v>
      </c>
      <c r="AX187" s="15" t="s">
        <v>86</v>
      </c>
      <c r="AY187" s="275" t="s">
        <v>150</v>
      </c>
    </row>
    <row r="188" s="2" customFormat="1" ht="21.75" customHeight="1">
      <c r="A188" s="39"/>
      <c r="B188" s="40"/>
      <c r="C188" s="227" t="s">
        <v>8</v>
      </c>
      <c r="D188" s="227" t="s">
        <v>156</v>
      </c>
      <c r="E188" s="228" t="s">
        <v>665</v>
      </c>
      <c r="F188" s="229" t="s">
        <v>666</v>
      </c>
      <c r="G188" s="230" t="s">
        <v>401</v>
      </c>
      <c r="H188" s="231">
        <v>6.9119999999999999</v>
      </c>
      <c r="I188" s="232"/>
      <c r="J188" s="233">
        <f>ROUND(I188*H188,2)</f>
        <v>0</v>
      </c>
      <c r="K188" s="229" t="s">
        <v>160</v>
      </c>
      <c r="L188" s="45"/>
      <c r="M188" s="234" t="s">
        <v>1</v>
      </c>
      <c r="N188" s="235" t="s">
        <v>43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149</v>
      </c>
      <c r="AT188" s="238" t="s">
        <v>156</v>
      </c>
      <c r="AU188" s="238" t="s">
        <v>88</v>
      </c>
      <c r="AY188" s="18" t="s">
        <v>150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86</v>
      </c>
      <c r="BK188" s="239">
        <f>ROUND(I188*H188,2)</f>
        <v>0</v>
      </c>
      <c r="BL188" s="18" t="s">
        <v>149</v>
      </c>
      <c r="BM188" s="238" t="s">
        <v>1898</v>
      </c>
    </row>
    <row r="189" s="13" customFormat="1">
      <c r="A189" s="13"/>
      <c r="B189" s="240"/>
      <c r="C189" s="241"/>
      <c r="D189" s="242" t="s">
        <v>163</v>
      </c>
      <c r="E189" s="243" t="s">
        <v>1</v>
      </c>
      <c r="F189" s="244" t="s">
        <v>2004</v>
      </c>
      <c r="G189" s="241"/>
      <c r="H189" s="243" t="s">
        <v>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163</v>
      </c>
      <c r="AU189" s="250" t="s">
        <v>88</v>
      </c>
      <c r="AV189" s="13" t="s">
        <v>86</v>
      </c>
      <c r="AW189" s="13" t="s">
        <v>33</v>
      </c>
      <c r="AX189" s="13" t="s">
        <v>78</v>
      </c>
      <c r="AY189" s="250" t="s">
        <v>150</v>
      </c>
    </row>
    <row r="190" s="14" customFormat="1">
      <c r="A190" s="14"/>
      <c r="B190" s="251"/>
      <c r="C190" s="252"/>
      <c r="D190" s="242" t="s">
        <v>163</v>
      </c>
      <c r="E190" s="253" t="s">
        <v>1</v>
      </c>
      <c r="F190" s="254" t="s">
        <v>2051</v>
      </c>
      <c r="G190" s="252"/>
      <c r="H190" s="255">
        <v>6.1740000000000004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163</v>
      </c>
      <c r="AU190" s="261" t="s">
        <v>88</v>
      </c>
      <c r="AV190" s="14" t="s">
        <v>88</v>
      </c>
      <c r="AW190" s="14" t="s">
        <v>33</v>
      </c>
      <c r="AX190" s="14" t="s">
        <v>78</v>
      </c>
      <c r="AY190" s="261" t="s">
        <v>150</v>
      </c>
    </row>
    <row r="191" s="14" customFormat="1">
      <c r="A191" s="14"/>
      <c r="B191" s="251"/>
      <c r="C191" s="252"/>
      <c r="D191" s="242" t="s">
        <v>163</v>
      </c>
      <c r="E191" s="253" t="s">
        <v>1</v>
      </c>
      <c r="F191" s="254" t="s">
        <v>2052</v>
      </c>
      <c r="G191" s="252"/>
      <c r="H191" s="255">
        <v>0.73799999999999999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163</v>
      </c>
      <c r="AU191" s="261" t="s">
        <v>88</v>
      </c>
      <c r="AV191" s="14" t="s">
        <v>88</v>
      </c>
      <c r="AW191" s="14" t="s">
        <v>33</v>
      </c>
      <c r="AX191" s="14" t="s">
        <v>78</v>
      </c>
      <c r="AY191" s="261" t="s">
        <v>150</v>
      </c>
    </row>
    <row r="192" s="15" customFormat="1">
      <c r="A192" s="15"/>
      <c r="B192" s="265"/>
      <c r="C192" s="266"/>
      <c r="D192" s="242" t="s">
        <v>163</v>
      </c>
      <c r="E192" s="267" t="s">
        <v>1</v>
      </c>
      <c r="F192" s="268" t="s">
        <v>311</v>
      </c>
      <c r="G192" s="266"/>
      <c r="H192" s="269">
        <v>6.9119999999999999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163</v>
      </c>
      <c r="AU192" s="275" t="s">
        <v>88</v>
      </c>
      <c r="AV192" s="15" t="s">
        <v>149</v>
      </c>
      <c r="AW192" s="15" t="s">
        <v>33</v>
      </c>
      <c r="AX192" s="15" t="s">
        <v>86</v>
      </c>
      <c r="AY192" s="275" t="s">
        <v>150</v>
      </c>
    </row>
    <row r="193" s="12" customFormat="1" ht="22.8" customHeight="1">
      <c r="A193" s="12"/>
      <c r="B193" s="211"/>
      <c r="C193" s="212"/>
      <c r="D193" s="213" t="s">
        <v>77</v>
      </c>
      <c r="E193" s="225" t="s">
        <v>197</v>
      </c>
      <c r="F193" s="225" t="s">
        <v>808</v>
      </c>
      <c r="G193" s="212"/>
      <c r="H193" s="212"/>
      <c r="I193" s="215"/>
      <c r="J193" s="226">
        <f>BK193</f>
        <v>0</v>
      </c>
      <c r="K193" s="212"/>
      <c r="L193" s="217"/>
      <c r="M193" s="218"/>
      <c r="N193" s="219"/>
      <c r="O193" s="219"/>
      <c r="P193" s="220">
        <f>SUM(P194:P214)</f>
        <v>0</v>
      </c>
      <c r="Q193" s="219"/>
      <c r="R193" s="220">
        <f>SUM(R194:R214)</f>
        <v>0.35939679999999996</v>
      </c>
      <c r="S193" s="219"/>
      <c r="T193" s="221">
        <f>SUM(T194:T214)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86</v>
      </c>
      <c r="AT193" s="223" t="s">
        <v>77</v>
      </c>
      <c r="AU193" s="223" t="s">
        <v>86</v>
      </c>
      <c r="AY193" s="222" t="s">
        <v>150</v>
      </c>
      <c r="BK193" s="224">
        <f>SUM(BK194:BK214)</f>
        <v>0</v>
      </c>
    </row>
    <row r="194" s="2" customFormat="1" ht="16.5" customHeight="1">
      <c r="A194" s="39"/>
      <c r="B194" s="40"/>
      <c r="C194" s="227" t="s">
        <v>248</v>
      </c>
      <c r="D194" s="227" t="s">
        <v>156</v>
      </c>
      <c r="E194" s="228" t="s">
        <v>821</v>
      </c>
      <c r="F194" s="229" t="s">
        <v>822</v>
      </c>
      <c r="G194" s="230" t="s">
        <v>389</v>
      </c>
      <c r="H194" s="231">
        <v>68.599999999999994</v>
      </c>
      <c r="I194" s="232"/>
      <c r="J194" s="233">
        <f>ROUND(I194*H194,2)</f>
        <v>0</v>
      </c>
      <c r="K194" s="229" t="s">
        <v>160</v>
      </c>
      <c r="L194" s="45"/>
      <c r="M194" s="234" t="s">
        <v>1</v>
      </c>
      <c r="N194" s="235" t="s">
        <v>43</v>
      </c>
      <c r="O194" s="92"/>
      <c r="P194" s="236">
        <f>O194*H194</f>
        <v>0</v>
      </c>
      <c r="Q194" s="236">
        <v>1.0000000000000001E-05</v>
      </c>
      <c r="R194" s="236">
        <f>Q194*H194</f>
        <v>0.00068599999999999998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149</v>
      </c>
      <c r="AT194" s="238" t="s">
        <v>156</v>
      </c>
      <c r="AU194" s="238" t="s">
        <v>88</v>
      </c>
      <c r="AY194" s="18" t="s">
        <v>150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86</v>
      </c>
      <c r="BK194" s="239">
        <f>ROUND(I194*H194,2)</f>
        <v>0</v>
      </c>
      <c r="BL194" s="18" t="s">
        <v>149</v>
      </c>
      <c r="BM194" s="238" t="s">
        <v>2006</v>
      </c>
    </row>
    <row r="195" s="14" customFormat="1">
      <c r="A195" s="14"/>
      <c r="B195" s="251"/>
      <c r="C195" s="252"/>
      <c r="D195" s="242" t="s">
        <v>163</v>
      </c>
      <c r="E195" s="253" t="s">
        <v>1</v>
      </c>
      <c r="F195" s="254" t="s">
        <v>2053</v>
      </c>
      <c r="G195" s="252"/>
      <c r="H195" s="255">
        <v>68.599999999999994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163</v>
      </c>
      <c r="AU195" s="261" t="s">
        <v>88</v>
      </c>
      <c r="AV195" s="14" t="s">
        <v>88</v>
      </c>
      <c r="AW195" s="14" t="s">
        <v>33</v>
      </c>
      <c r="AX195" s="14" t="s">
        <v>86</v>
      </c>
      <c r="AY195" s="261" t="s">
        <v>150</v>
      </c>
    </row>
    <row r="196" s="2" customFormat="1" ht="16.5" customHeight="1">
      <c r="A196" s="39"/>
      <c r="B196" s="40"/>
      <c r="C196" s="276" t="s">
        <v>255</v>
      </c>
      <c r="D196" s="276" t="s">
        <v>510</v>
      </c>
      <c r="E196" s="277" t="s">
        <v>826</v>
      </c>
      <c r="F196" s="278" t="s">
        <v>827</v>
      </c>
      <c r="G196" s="279" t="s">
        <v>389</v>
      </c>
      <c r="H196" s="280">
        <v>70.658000000000001</v>
      </c>
      <c r="I196" s="281"/>
      <c r="J196" s="282">
        <f>ROUND(I196*H196,2)</f>
        <v>0</v>
      </c>
      <c r="K196" s="278" t="s">
        <v>160</v>
      </c>
      <c r="L196" s="283"/>
      <c r="M196" s="284" t="s">
        <v>1</v>
      </c>
      <c r="N196" s="285" t="s">
        <v>43</v>
      </c>
      <c r="O196" s="92"/>
      <c r="P196" s="236">
        <f>O196*H196</f>
        <v>0</v>
      </c>
      <c r="Q196" s="236">
        <v>0.0041999999999999997</v>
      </c>
      <c r="R196" s="236">
        <f>Q196*H196</f>
        <v>0.29676359999999996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197</v>
      </c>
      <c r="AT196" s="238" t="s">
        <v>510</v>
      </c>
      <c r="AU196" s="238" t="s">
        <v>88</v>
      </c>
      <c r="AY196" s="18" t="s">
        <v>150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86</v>
      </c>
      <c r="BK196" s="239">
        <f>ROUND(I196*H196,2)</f>
        <v>0</v>
      </c>
      <c r="BL196" s="18" t="s">
        <v>149</v>
      </c>
      <c r="BM196" s="238" t="s">
        <v>2008</v>
      </c>
    </row>
    <row r="197" s="14" customFormat="1">
      <c r="A197" s="14"/>
      <c r="B197" s="251"/>
      <c r="C197" s="252"/>
      <c r="D197" s="242" t="s">
        <v>163</v>
      </c>
      <c r="E197" s="253" t="s">
        <v>1</v>
      </c>
      <c r="F197" s="254" t="s">
        <v>2054</v>
      </c>
      <c r="G197" s="252"/>
      <c r="H197" s="255">
        <v>68.599999999999994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163</v>
      </c>
      <c r="AU197" s="261" t="s">
        <v>88</v>
      </c>
      <c r="AV197" s="14" t="s">
        <v>88</v>
      </c>
      <c r="AW197" s="14" t="s">
        <v>33</v>
      </c>
      <c r="AX197" s="14" t="s">
        <v>86</v>
      </c>
      <c r="AY197" s="261" t="s">
        <v>150</v>
      </c>
    </row>
    <row r="198" s="14" customFormat="1">
      <c r="A198" s="14"/>
      <c r="B198" s="251"/>
      <c r="C198" s="252"/>
      <c r="D198" s="242" t="s">
        <v>163</v>
      </c>
      <c r="E198" s="252"/>
      <c r="F198" s="254" t="s">
        <v>2055</v>
      </c>
      <c r="G198" s="252"/>
      <c r="H198" s="255">
        <v>70.658000000000001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163</v>
      </c>
      <c r="AU198" s="261" t="s">
        <v>88</v>
      </c>
      <c r="AV198" s="14" t="s">
        <v>88</v>
      </c>
      <c r="AW198" s="14" t="s">
        <v>4</v>
      </c>
      <c r="AX198" s="14" t="s">
        <v>86</v>
      </c>
      <c r="AY198" s="261" t="s">
        <v>150</v>
      </c>
    </row>
    <row r="199" s="2" customFormat="1" ht="16.5" customHeight="1">
      <c r="A199" s="39"/>
      <c r="B199" s="40"/>
      <c r="C199" s="227" t="s">
        <v>357</v>
      </c>
      <c r="D199" s="227" t="s">
        <v>156</v>
      </c>
      <c r="E199" s="228" t="s">
        <v>832</v>
      </c>
      <c r="F199" s="229" t="s">
        <v>833</v>
      </c>
      <c r="G199" s="230" t="s">
        <v>389</v>
      </c>
      <c r="H199" s="231">
        <v>8.1999999999999993</v>
      </c>
      <c r="I199" s="232"/>
      <c r="J199" s="233">
        <f>ROUND(I199*H199,2)</f>
        <v>0</v>
      </c>
      <c r="K199" s="229" t="s">
        <v>160</v>
      </c>
      <c r="L199" s="45"/>
      <c r="M199" s="234" t="s">
        <v>1</v>
      </c>
      <c r="N199" s="235" t="s">
        <v>43</v>
      </c>
      <c r="O199" s="92"/>
      <c r="P199" s="236">
        <f>O199*H199</f>
        <v>0</v>
      </c>
      <c r="Q199" s="236">
        <v>1.0000000000000001E-05</v>
      </c>
      <c r="R199" s="236">
        <f>Q199*H199</f>
        <v>8.2000000000000001E-05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149</v>
      </c>
      <c r="AT199" s="238" t="s">
        <v>156</v>
      </c>
      <c r="AU199" s="238" t="s">
        <v>88</v>
      </c>
      <c r="AY199" s="18" t="s">
        <v>150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86</v>
      </c>
      <c r="BK199" s="239">
        <f>ROUND(I199*H199,2)</f>
        <v>0</v>
      </c>
      <c r="BL199" s="18" t="s">
        <v>149</v>
      </c>
      <c r="BM199" s="238" t="s">
        <v>2056</v>
      </c>
    </row>
    <row r="200" s="14" customFormat="1">
      <c r="A200" s="14"/>
      <c r="B200" s="251"/>
      <c r="C200" s="252"/>
      <c r="D200" s="242" t="s">
        <v>163</v>
      </c>
      <c r="E200" s="253" t="s">
        <v>1</v>
      </c>
      <c r="F200" s="254" t="s">
        <v>2057</v>
      </c>
      <c r="G200" s="252"/>
      <c r="H200" s="255">
        <v>8.1999999999999993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1" t="s">
        <v>163</v>
      </c>
      <c r="AU200" s="261" t="s">
        <v>88</v>
      </c>
      <c r="AV200" s="14" t="s">
        <v>88</v>
      </c>
      <c r="AW200" s="14" t="s">
        <v>33</v>
      </c>
      <c r="AX200" s="14" t="s">
        <v>86</v>
      </c>
      <c r="AY200" s="261" t="s">
        <v>150</v>
      </c>
    </row>
    <row r="201" s="2" customFormat="1" ht="16.5" customHeight="1">
      <c r="A201" s="39"/>
      <c r="B201" s="40"/>
      <c r="C201" s="276" t="s">
        <v>364</v>
      </c>
      <c r="D201" s="276" t="s">
        <v>510</v>
      </c>
      <c r="E201" s="277" t="s">
        <v>837</v>
      </c>
      <c r="F201" s="278" t="s">
        <v>838</v>
      </c>
      <c r="G201" s="279" t="s">
        <v>389</v>
      </c>
      <c r="H201" s="280">
        <v>8.4459999999999997</v>
      </c>
      <c r="I201" s="281"/>
      <c r="J201" s="282">
        <f>ROUND(I201*H201,2)</f>
        <v>0</v>
      </c>
      <c r="K201" s="278" t="s">
        <v>160</v>
      </c>
      <c r="L201" s="283"/>
      <c r="M201" s="284" t="s">
        <v>1</v>
      </c>
      <c r="N201" s="285" t="s">
        <v>43</v>
      </c>
      <c r="O201" s="92"/>
      <c r="P201" s="236">
        <f>O201*H201</f>
        <v>0</v>
      </c>
      <c r="Q201" s="236">
        <v>0.0061999999999999998</v>
      </c>
      <c r="R201" s="236">
        <f>Q201*H201</f>
        <v>0.052365199999999994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197</v>
      </c>
      <c r="AT201" s="238" t="s">
        <v>510</v>
      </c>
      <c r="AU201" s="238" t="s">
        <v>88</v>
      </c>
      <c r="AY201" s="18" t="s">
        <v>150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86</v>
      </c>
      <c r="BK201" s="239">
        <f>ROUND(I201*H201,2)</f>
        <v>0</v>
      </c>
      <c r="BL201" s="18" t="s">
        <v>149</v>
      </c>
      <c r="BM201" s="238" t="s">
        <v>2058</v>
      </c>
    </row>
    <row r="202" s="14" customFormat="1">
      <c r="A202" s="14"/>
      <c r="B202" s="251"/>
      <c r="C202" s="252"/>
      <c r="D202" s="242" t="s">
        <v>163</v>
      </c>
      <c r="E202" s="253" t="s">
        <v>1</v>
      </c>
      <c r="F202" s="254" t="s">
        <v>2059</v>
      </c>
      <c r="G202" s="252"/>
      <c r="H202" s="255">
        <v>8.1999999999999993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163</v>
      </c>
      <c r="AU202" s="261" t="s">
        <v>88</v>
      </c>
      <c r="AV202" s="14" t="s">
        <v>88</v>
      </c>
      <c r="AW202" s="14" t="s">
        <v>33</v>
      </c>
      <c r="AX202" s="14" t="s">
        <v>86</v>
      </c>
      <c r="AY202" s="261" t="s">
        <v>150</v>
      </c>
    </row>
    <row r="203" s="14" customFormat="1">
      <c r="A203" s="14"/>
      <c r="B203" s="251"/>
      <c r="C203" s="252"/>
      <c r="D203" s="242" t="s">
        <v>163</v>
      </c>
      <c r="E203" s="252"/>
      <c r="F203" s="254" t="s">
        <v>2060</v>
      </c>
      <c r="G203" s="252"/>
      <c r="H203" s="255">
        <v>8.4459999999999997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163</v>
      </c>
      <c r="AU203" s="261" t="s">
        <v>88</v>
      </c>
      <c r="AV203" s="14" t="s">
        <v>88</v>
      </c>
      <c r="AW203" s="14" t="s">
        <v>4</v>
      </c>
      <c r="AX203" s="14" t="s">
        <v>86</v>
      </c>
      <c r="AY203" s="261" t="s">
        <v>150</v>
      </c>
    </row>
    <row r="204" s="2" customFormat="1" ht="24.15" customHeight="1">
      <c r="A204" s="39"/>
      <c r="B204" s="40"/>
      <c r="C204" s="227" t="s">
        <v>370</v>
      </c>
      <c r="D204" s="227" t="s">
        <v>156</v>
      </c>
      <c r="E204" s="228" t="s">
        <v>843</v>
      </c>
      <c r="F204" s="229" t="s">
        <v>844</v>
      </c>
      <c r="G204" s="230" t="s">
        <v>283</v>
      </c>
      <c r="H204" s="231">
        <v>10</v>
      </c>
      <c r="I204" s="232"/>
      <c r="J204" s="233">
        <f>ROUND(I204*H204,2)</f>
        <v>0</v>
      </c>
      <c r="K204" s="229" t="s">
        <v>160</v>
      </c>
      <c r="L204" s="45"/>
      <c r="M204" s="234" t="s">
        <v>1</v>
      </c>
      <c r="N204" s="235" t="s">
        <v>43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149</v>
      </c>
      <c r="AT204" s="238" t="s">
        <v>156</v>
      </c>
      <c r="AU204" s="238" t="s">
        <v>88</v>
      </c>
      <c r="AY204" s="18" t="s">
        <v>150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86</v>
      </c>
      <c r="BK204" s="239">
        <f>ROUND(I204*H204,2)</f>
        <v>0</v>
      </c>
      <c r="BL204" s="18" t="s">
        <v>149</v>
      </c>
      <c r="BM204" s="238" t="s">
        <v>2011</v>
      </c>
    </row>
    <row r="205" s="13" customFormat="1">
      <c r="A205" s="13"/>
      <c r="B205" s="240"/>
      <c r="C205" s="241"/>
      <c r="D205" s="242" t="s">
        <v>163</v>
      </c>
      <c r="E205" s="243" t="s">
        <v>1</v>
      </c>
      <c r="F205" s="244" t="s">
        <v>2061</v>
      </c>
      <c r="G205" s="241"/>
      <c r="H205" s="243" t="s">
        <v>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0" t="s">
        <v>163</v>
      </c>
      <c r="AU205" s="250" t="s">
        <v>88</v>
      </c>
      <c r="AV205" s="13" t="s">
        <v>86</v>
      </c>
      <c r="AW205" s="13" t="s">
        <v>33</v>
      </c>
      <c r="AX205" s="13" t="s">
        <v>78</v>
      </c>
      <c r="AY205" s="250" t="s">
        <v>150</v>
      </c>
    </row>
    <row r="206" s="14" customFormat="1">
      <c r="A206" s="14"/>
      <c r="B206" s="251"/>
      <c r="C206" s="252"/>
      <c r="D206" s="242" t="s">
        <v>163</v>
      </c>
      <c r="E206" s="253" t="s">
        <v>1</v>
      </c>
      <c r="F206" s="254" t="s">
        <v>2062</v>
      </c>
      <c r="G206" s="252"/>
      <c r="H206" s="255">
        <v>10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1" t="s">
        <v>163</v>
      </c>
      <c r="AU206" s="261" t="s">
        <v>88</v>
      </c>
      <c r="AV206" s="14" t="s">
        <v>88</v>
      </c>
      <c r="AW206" s="14" t="s">
        <v>33</v>
      </c>
      <c r="AX206" s="14" t="s">
        <v>86</v>
      </c>
      <c r="AY206" s="261" t="s">
        <v>150</v>
      </c>
    </row>
    <row r="207" s="13" customFormat="1">
      <c r="A207" s="13"/>
      <c r="B207" s="240"/>
      <c r="C207" s="241"/>
      <c r="D207" s="242" t="s">
        <v>163</v>
      </c>
      <c r="E207" s="243" t="s">
        <v>1</v>
      </c>
      <c r="F207" s="244" t="s">
        <v>517</v>
      </c>
      <c r="G207" s="241"/>
      <c r="H207" s="243" t="s">
        <v>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163</v>
      </c>
      <c r="AU207" s="250" t="s">
        <v>88</v>
      </c>
      <c r="AV207" s="13" t="s">
        <v>86</v>
      </c>
      <c r="AW207" s="13" t="s">
        <v>33</v>
      </c>
      <c r="AX207" s="13" t="s">
        <v>78</v>
      </c>
      <c r="AY207" s="250" t="s">
        <v>150</v>
      </c>
    </row>
    <row r="208" s="2" customFormat="1" ht="16.5" customHeight="1">
      <c r="A208" s="39"/>
      <c r="B208" s="40"/>
      <c r="C208" s="276" t="s">
        <v>7</v>
      </c>
      <c r="D208" s="276" t="s">
        <v>510</v>
      </c>
      <c r="E208" s="277" t="s">
        <v>849</v>
      </c>
      <c r="F208" s="278" t="s">
        <v>850</v>
      </c>
      <c r="G208" s="279" t="s">
        <v>283</v>
      </c>
      <c r="H208" s="280">
        <v>10</v>
      </c>
      <c r="I208" s="281"/>
      <c r="J208" s="282">
        <f>ROUND(I208*H208,2)</f>
        <v>0</v>
      </c>
      <c r="K208" s="278" t="s">
        <v>160</v>
      </c>
      <c r="L208" s="283"/>
      <c r="M208" s="284" t="s">
        <v>1</v>
      </c>
      <c r="N208" s="285" t="s">
        <v>43</v>
      </c>
      <c r="O208" s="92"/>
      <c r="P208" s="236">
        <f>O208*H208</f>
        <v>0</v>
      </c>
      <c r="Q208" s="236">
        <v>0.00080000000000000004</v>
      </c>
      <c r="R208" s="236">
        <f>Q208*H208</f>
        <v>0.0080000000000000002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197</v>
      </c>
      <c r="AT208" s="238" t="s">
        <v>510</v>
      </c>
      <c r="AU208" s="238" t="s">
        <v>88</v>
      </c>
      <c r="AY208" s="18" t="s">
        <v>150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86</v>
      </c>
      <c r="BK208" s="239">
        <f>ROUND(I208*H208,2)</f>
        <v>0</v>
      </c>
      <c r="BL208" s="18" t="s">
        <v>149</v>
      </c>
      <c r="BM208" s="238" t="s">
        <v>2014</v>
      </c>
    </row>
    <row r="209" s="14" customFormat="1">
      <c r="A209" s="14"/>
      <c r="B209" s="251"/>
      <c r="C209" s="252"/>
      <c r="D209" s="242" t="s">
        <v>163</v>
      </c>
      <c r="E209" s="253" t="s">
        <v>1</v>
      </c>
      <c r="F209" s="254" t="s">
        <v>2063</v>
      </c>
      <c r="G209" s="252"/>
      <c r="H209" s="255">
        <v>10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163</v>
      </c>
      <c r="AU209" s="261" t="s">
        <v>88</v>
      </c>
      <c r="AV209" s="14" t="s">
        <v>88</v>
      </c>
      <c r="AW209" s="14" t="s">
        <v>33</v>
      </c>
      <c r="AX209" s="14" t="s">
        <v>86</v>
      </c>
      <c r="AY209" s="261" t="s">
        <v>150</v>
      </c>
    </row>
    <row r="210" s="2" customFormat="1" ht="24.15" customHeight="1">
      <c r="A210" s="39"/>
      <c r="B210" s="40"/>
      <c r="C210" s="227" t="s">
        <v>378</v>
      </c>
      <c r="D210" s="227" t="s">
        <v>156</v>
      </c>
      <c r="E210" s="228" t="s">
        <v>2015</v>
      </c>
      <c r="F210" s="229" t="s">
        <v>2016</v>
      </c>
      <c r="G210" s="230" t="s">
        <v>283</v>
      </c>
      <c r="H210" s="231">
        <v>3</v>
      </c>
      <c r="I210" s="232"/>
      <c r="J210" s="233">
        <f>ROUND(I210*H210,2)</f>
        <v>0</v>
      </c>
      <c r="K210" s="229" t="s">
        <v>160</v>
      </c>
      <c r="L210" s="45"/>
      <c r="M210" s="234" t="s">
        <v>1</v>
      </c>
      <c r="N210" s="235" t="s">
        <v>43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149</v>
      </c>
      <c r="AT210" s="238" t="s">
        <v>156</v>
      </c>
      <c r="AU210" s="238" t="s">
        <v>88</v>
      </c>
      <c r="AY210" s="18" t="s">
        <v>150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86</v>
      </c>
      <c r="BK210" s="239">
        <f>ROUND(I210*H210,2)</f>
        <v>0</v>
      </c>
      <c r="BL210" s="18" t="s">
        <v>149</v>
      </c>
      <c r="BM210" s="238" t="s">
        <v>2064</v>
      </c>
    </row>
    <row r="211" s="14" customFormat="1">
      <c r="A211" s="14"/>
      <c r="B211" s="251"/>
      <c r="C211" s="252"/>
      <c r="D211" s="242" t="s">
        <v>163</v>
      </c>
      <c r="E211" s="253" t="s">
        <v>1</v>
      </c>
      <c r="F211" s="254" t="s">
        <v>2018</v>
      </c>
      <c r="G211" s="252"/>
      <c r="H211" s="255">
        <v>3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163</v>
      </c>
      <c r="AU211" s="261" t="s">
        <v>88</v>
      </c>
      <c r="AV211" s="14" t="s">
        <v>88</v>
      </c>
      <c r="AW211" s="14" t="s">
        <v>33</v>
      </c>
      <c r="AX211" s="14" t="s">
        <v>86</v>
      </c>
      <c r="AY211" s="261" t="s">
        <v>150</v>
      </c>
    </row>
    <row r="212" s="13" customFormat="1">
      <c r="A212" s="13"/>
      <c r="B212" s="240"/>
      <c r="C212" s="241"/>
      <c r="D212" s="242" t="s">
        <v>163</v>
      </c>
      <c r="E212" s="243" t="s">
        <v>1</v>
      </c>
      <c r="F212" s="244" t="s">
        <v>517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163</v>
      </c>
      <c r="AU212" s="250" t="s">
        <v>88</v>
      </c>
      <c r="AV212" s="13" t="s">
        <v>86</v>
      </c>
      <c r="AW212" s="13" t="s">
        <v>33</v>
      </c>
      <c r="AX212" s="13" t="s">
        <v>78</v>
      </c>
      <c r="AY212" s="250" t="s">
        <v>150</v>
      </c>
    </row>
    <row r="213" s="2" customFormat="1" ht="16.5" customHeight="1">
      <c r="A213" s="39"/>
      <c r="B213" s="40"/>
      <c r="C213" s="276" t="s">
        <v>386</v>
      </c>
      <c r="D213" s="276" t="s">
        <v>510</v>
      </c>
      <c r="E213" s="277" t="s">
        <v>2019</v>
      </c>
      <c r="F213" s="278" t="s">
        <v>2020</v>
      </c>
      <c r="G213" s="279" t="s">
        <v>283</v>
      </c>
      <c r="H213" s="280">
        <v>3</v>
      </c>
      <c r="I213" s="281"/>
      <c r="J213" s="282">
        <f>ROUND(I213*H213,2)</f>
        <v>0</v>
      </c>
      <c r="K213" s="278" t="s">
        <v>160</v>
      </c>
      <c r="L213" s="283"/>
      <c r="M213" s="284" t="s">
        <v>1</v>
      </c>
      <c r="N213" s="285" t="s">
        <v>43</v>
      </c>
      <c r="O213" s="92"/>
      <c r="P213" s="236">
        <f>O213*H213</f>
        <v>0</v>
      </c>
      <c r="Q213" s="236">
        <v>0.00050000000000000001</v>
      </c>
      <c r="R213" s="236">
        <f>Q213*H213</f>
        <v>0.0015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197</v>
      </c>
      <c r="AT213" s="238" t="s">
        <v>510</v>
      </c>
      <c r="AU213" s="238" t="s">
        <v>88</v>
      </c>
      <c r="AY213" s="18" t="s">
        <v>150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86</v>
      </c>
      <c r="BK213" s="239">
        <f>ROUND(I213*H213,2)</f>
        <v>0</v>
      </c>
      <c r="BL213" s="18" t="s">
        <v>149</v>
      </c>
      <c r="BM213" s="238" t="s">
        <v>2065</v>
      </c>
    </row>
    <row r="214" s="14" customFormat="1">
      <c r="A214" s="14"/>
      <c r="B214" s="251"/>
      <c r="C214" s="252"/>
      <c r="D214" s="242" t="s">
        <v>163</v>
      </c>
      <c r="E214" s="253" t="s">
        <v>1</v>
      </c>
      <c r="F214" s="254" t="s">
        <v>852</v>
      </c>
      <c r="G214" s="252"/>
      <c r="H214" s="255">
        <v>3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163</v>
      </c>
      <c r="AU214" s="261" t="s">
        <v>88</v>
      </c>
      <c r="AV214" s="14" t="s">
        <v>88</v>
      </c>
      <c r="AW214" s="14" t="s">
        <v>33</v>
      </c>
      <c r="AX214" s="14" t="s">
        <v>86</v>
      </c>
      <c r="AY214" s="261" t="s">
        <v>150</v>
      </c>
    </row>
    <row r="215" s="12" customFormat="1" ht="22.8" customHeight="1">
      <c r="A215" s="12"/>
      <c r="B215" s="211"/>
      <c r="C215" s="212"/>
      <c r="D215" s="213" t="s">
        <v>77</v>
      </c>
      <c r="E215" s="225" t="s">
        <v>1126</v>
      </c>
      <c r="F215" s="225" t="s">
        <v>1127</v>
      </c>
      <c r="G215" s="212"/>
      <c r="H215" s="212"/>
      <c r="I215" s="215"/>
      <c r="J215" s="226">
        <f>BK215</f>
        <v>0</v>
      </c>
      <c r="K215" s="212"/>
      <c r="L215" s="217"/>
      <c r="M215" s="218"/>
      <c r="N215" s="219"/>
      <c r="O215" s="219"/>
      <c r="P215" s="220">
        <f>P216</f>
        <v>0</v>
      </c>
      <c r="Q215" s="219"/>
      <c r="R215" s="220">
        <f>R216</f>
        <v>0</v>
      </c>
      <c r="S215" s="219"/>
      <c r="T215" s="221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2" t="s">
        <v>86</v>
      </c>
      <c r="AT215" s="223" t="s">
        <v>77</v>
      </c>
      <c r="AU215" s="223" t="s">
        <v>86</v>
      </c>
      <c r="AY215" s="222" t="s">
        <v>150</v>
      </c>
      <c r="BK215" s="224">
        <f>BK216</f>
        <v>0</v>
      </c>
    </row>
    <row r="216" s="2" customFormat="1" ht="24.15" customHeight="1">
      <c r="A216" s="39"/>
      <c r="B216" s="40"/>
      <c r="C216" s="227" t="s">
        <v>392</v>
      </c>
      <c r="D216" s="227" t="s">
        <v>156</v>
      </c>
      <c r="E216" s="228" t="s">
        <v>1470</v>
      </c>
      <c r="F216" s="229" t="s">
        <v>1471</v>
      </c>
      <c r="G216" s="230" t="s">
        <v>494</v>
      </c>
      <c r="H216" s="231">
        <v>61.475000000000001</v>
      </c>
      <c r="I216" s="232"/>
      <c r="J216" s="233">
        <f>ROUND(I216*H216,2)</f>
        <v>0</v>
      </c>
      <c r="K216" s="229" t="s">
        <v>160</v>
      </c>
      <c r="L216" s="45"/>
      <c r="M216" s="300" t="s">
        <v>1</v>
      </c>
      <c r="N216" s="301" t="s">
        <v>43</v>
      </c>
      <c r="O216" s="302"/>
      <c r="P216" s="303">
        <f>O216*H216</f>
        <v>0</v>
      </c>
      <c r="Q216" s="303">
        <v>0</v>
      </c>
      <c r="R216" s="303">
        <f>Q216*H216</f>
        <v>0</v>
      </c>
      <c r="S216" s="303">
        <v>0</v>
      </c>
      <c r="T216" s="304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149</v>
      </c>
      <c r="AT216" s="238" t="s">
        <v>156</v>
      </c>
      <c r="AU216" s="238" t="s">
        <v>88</v>
      </c>
      <c r="AY216" s="18" t="s">
        <v>150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86</v>
      </c>
      <c r="BK216" s="239">
        <f>ROUND(I216*H216,2)</f>
        <v>0</v>
      </c>
      <c r="BL216" s="18" t="s">
        <v>149</v>
      </c>
      <c r="BM216" s="238" t="s">
        <v>1975</v>
      </c>
    </row>
    <row r="217" s="2" customFormat="1" ht="6.96" customHeight="1">
      <c r="A217" s="39"/>
      <c r="B217" s="67"/>
      <c r="C217" s="68"/>
      <c r="D217" s="68"/>
      <c r="E217" s="68"/>
      <c r="F217" s="68"/>
      <c r="G217" s="68"/>
      <c r="H217" s="68"/>
      <c r="I217" s="68"/>
      <c r="J217" s="68"/>
      <c r="K217" s="68"/>
      <c r="L217" s="45"/>
      <c r="M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</row>
  </sheetData>
  <sheetProtection sheet="1" autoFilter="0" formatColumns="0" formatRows="0" objects="1" scenarios="1" spinCount="100000" saltValue="2AecIbq+9a/kRIUk39/3MmW9EYK4Z1JODX/xYXJs2/Fncd6jKssndiQtN83SGJkXkCtX0hDpFFyQHSrdzgdRHQ==" hashValue="TRcKRWK/1IIwPOrvybwbHejNLIHSXkuV4tCV8vfnqmkYzc57gZNASgr+hE3ism75z6JreQX1SlRXXIqFd8rvdQ==" algorithmName="SHA-512" password="CC35"/>
  <autoFilter ref="C124:K21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 urs</dc:creator>
  <cp:lastModifiedBy>kros\kros urs</cp:lastModifiedBy>
  <dcterms:created xsi:type="dcterms:W3CDTF">2025-09-11T06:10:03Z</dcterms:created>
  <dcterms:modified xsi:type="dcterms:W3CDTF">2025-09-11T06:10:10Z</dcterms:modified>
</cp:coreProperties>
</file>